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heckCompatibility="1" defaultThemeVersion="124226"/>
  <bookViews>
    <workbookView xWindow="-105" yWindow="-105" windowWidth="23250" windowHeight="12765" activeTab="5"/>
  </bookViews>
  <sheets>
    <sheet name="Абрамкина" sheetId="11" r:id="rId1"/>
    <sheet name="Бочаева" sheetId="18" r:id="rId2"/>
    <sheet name="Благинин" sheetId="19" r:id="rId3"/>
    <sheet name="Воль" sheetId="20" r:id="rId4"/>
    <sheet name="Тяпкин" sheetId="21" r:id="rId5"/>
    <sheet name="Гулевич" sheetId="22" r:id="rId6"/>
    <sheet name="Уменьшение расходов" sheetId="14" state="hidden" r:id="rId7"/>
    <sheet name="Уменьшение расходов (2)" sheetId="17" state="hidden" r:id="rId8"/>
  </sheets>
  <definedNames>
    <definedName name="_xlnm.Print_Area" localSheetId="0">Абрамкина!$A$1:$E$45</definedName>
    <definedName name="_xlnm.Print_Area" localSheetId="2">Благинин!$A$1:$E$45</definedName>
    <definedName name="_xlnm.Print_Area" localSheetId="1">Бочаева!$A$1:$E$45</definedName>
    <definedName name="_xlnm.Print_Area" localSheetId="3">Воль!$A$1:$E$45</definedName>
    <definedName name="_xlnm.Print_Area" localSheetId="5">Гулевич!$A$1:$E$45</definedName>
    <definedName name="_xlnm.Print_Area" localSheetId="4">Тяпкин!$A$1:$E$45</definedName>
    <definedName name="_xlnm.Print_Area" localSheetId="6">'Уменьшение расходов'!$A$1:$E$45</definedName>
    <definedName name="_xlnm.Print_Area" localSheetId="7">'Уменьшение расходов (2)'!$A$1:$E$45</definedName>
  </definedNames>
  <calcPr calcId="124519"/>
</workbook>
</file>

<file path=xl/calcChain.xml><?xml version="1.0" encoding="utf-8"?>
<calcChain xmlns="http://schemas.openxmlformats.org/spreadsheetml/2006/main">
  <c r="D18" i="22"/>
  <c r="D20" s="1"/>
  <c r="C18"/>
  <c r="C20" s="1"/>
  <c r="C22" s="1"/>
  <c r="C24" s="1"/>
  <c r="C26" s="1"/>
  <c r="B18"/>
  <c r="B20" s="1"/>
  <c r="B22" s="1"/>
  <c r="B24" s="1"/>
  <c r="B26" s="1"/>
  <c r="E17"/>
  <c r="E16"/>
  <c r="E15"/>
  <c r="E14"/>
  <c r="E13"/>
  <c r="E12"/>
  <c r="E11"/>
  <c r="E10"/>
  <c r="E9"/>
  <c r="E18" s="1"/>
  <c r="E20" s="1"/>
  <c r="E22" s="1"/>
  <c r="E24" s="1"/>
  <c r="E26" s="1"/>
  <c r="E8"/>
  <c r="E7"/>
  <c r="D18" i="21"/>
  <c r="D20" s="1"/>
  <c r="C18"/>
  <c r="C20" s="1"/>
  <c r="C22" s="1"/>
  <c r="C24" s="1"/>
  <c r="C26" s="1"/>
  <c r="B18"/>
  <c r="B20" s="1"/>
  <c r="B22" s="1"/>
  <c r="B24" s="1"/>
  <c r="B26" s="1"/>
  <c r="E17"/>
  <c r="E16"/>
  <c r="E15"/>
  <c r="E14"/>
  <c r="E13"/>
  <c r="E12"/>
  <c r="E11"/>
  <c r="E10"/>
  <c r="E9"/>
  <c r="E18" s="1"/>
  <c r="E20" s="1"/>
  <c r="E22" s="1"/>
  <c r="E24" s="1"/>
  <c r="E26" s="1"/>
  <c r="E8"/>
  <c r="E7"/>
  <c r="D18" i="20"/>
  <c r="D20" s="1"/>
  <c r="C18"/>
  <c r="C20" s="1"/>
  <c r="C22" s="1"/>
  <c r="C24" s="1"/>
  <c r="C26" s="1"/>
  <c r="B18"/>
  <c r="B20" s="1"/>
  <c r="B22" s="1"/>
  <c r="B24" s="1"/>
  <c r="B26" s="1"/>
  <c r="E17"/>
  <c r="E16"/>
  <c r="E15"/>
  <c r="E14"/>
  <c r="E13"/>
  <c r="E12"/>
  <c r="E11"/>
  <c r="E10"/>
  <c r="E9"/>
  <c r="E8"/>
  <c r="E7"/>
  <c r="E18" s="1"/>
  <c r="E20" s="1"/>
  <c r="E22" s="1"/>
  <c r="E24" s="1"/>
  <c r="E26" s="1"/>
  <c r="D18" i="19"/>
  <c r="D20" s="1"/>
  <c r="C18"/>
  <c r="C20" s="1"/>
  <c r="C22" s="1"/>
  <c r="C24" s="1"/>
  <c r="C26" s="1"/>
  <c r="B18"/>
  <c r="B20" s="1"/>
  <c r="B22" s="1"/>
  <c r="B24" s="1"/>
  <c r="B26" s="1"/>
  <c r="E17"/>
  <c r="E16"/>
  <c r="E15"/>
  <c r="E14"/>
  <c r="E13"/>
  <c r="E12"/>
  <c r="E11"/>
  <c r="E10"/>
  <c r="E9"/>
  <c r="E8"/>
  <c r="E18" s="1"/>
  <c r="E20" s="1"/>
  <c r="E22" s="1"/>
  <c r="E24" s="1"/>
  <c r="E26" s="1"/>
  <c r="E7"/>
  <c r="D18" i="18"/>
  <c r="D20" s="1"/>
  <c r="C18"/>
  <c r="C20" s="1"/>
  <c r="C22" s="1"/>
  <c r="C24" s="1"/>
  <c r="C26" s="1"/>
  <c r="B18"/>
  <c r="B20" s="1"/>
  <c r="B22" s="1"/>
  <c r="B24" s="1"/>
  <c r="B26" s="1"/>
  <c r="E17"/>
  <c r="E16"/>
  <c r="E15"/>
  <c r="E14"/>
  <c r="E13"/>
  <c r="E12"/>
  <c r="E11"/>
  <c r="E10"/>
  <c r="E9"/>
  <c r="E8"/>
  <c r="E7"/>
  <c r="E18" s="1"/>
  <c r="E20" s="1"/>
  <c r="E22" s="1"/>
  <c r="E24" s="1"/>
  <c r="E26" s="1"/>
  <c r="E31" i="22" l="1"/>
  <c r="E28"/>
  <c r="E32"/>
  <c r="E29"/>
  <c r="E30"/>
  <c r="E27"/>
  <c r="B30"/>
  <c r="B31"/>
  <c r="B28"/>
  <c r="B32"/>
  <c r="B29"/>
  <c r="C27"/>
  <c r="C31"/>
  <c r="C28"/>
  <c r="C32"/>
  <c r="C29"/>
  <c r="C33"/>
  <c r="B33" s="1"/>
  <c r="E31" i="21"/>
  <c r="E28"/>
  <c r="E30"/>
  <c r="E27"/>
  <c r="E32"/>
  <c r="E29"/>
  <c r="B30"/>
  <c r="B32"/>
  <c r="B31"/>
  <c r="B28"/>
  <c r="B29"/>
  <c r="C27"/>
  <c r="B27" s="1"/>
  <c r="C31"/>
  <c r="C28"/>
  <c r="C32"/>
  <c r="C29"/>
  <c r="C33"/>
  <c r="B33" s="1"/>
  <c r="B32" i="20"/>
  <c r="B29"/>
  <c r="B30"/>
  <c r="B31"/>
  <c r="B28"/>
  <c r="E30"/>
  <c r="E27"/>
  <c r="E31"/>
  <c r="E28"/>
  <c r="E32"/>
  <c r="E29"/>
  <c r="C33"/>
  <c r="B33" s="1"/>
  <c r="C27"/>
  <c r="C31"/>
  <c r="C28"/>
  <c r="C32"/>
  <c r="C29"/>
  <c r="E32" i="19"/>
  <c r="E29"/>
  <c r="E30"/>
  <c r="E27"/>
  <c r="E31"/>
  <c r="E28"/>
  <c r="B31"/>
  <c r="B28"/>
  <c r="B32"/>
  <c r="B29"/>
  <c r="B30"/>
  <c r="C31"/>
  <c r="C28"/>
  <c r="C32"/>
  <c r="C29"/>
  <c r="C33"/>
  <c r="B33" s="1"/>
  <c r="C27"/>
  <c r="C33" i="18"/>
  <c r="B33" s="1"/>
  <c r="C27"/>
  <c r="C31"/>
  <c r="C28"/>
  <c r="C32"/>
  <c r="C29"/>
  <c r="B32"/>
  <c r="B29"/>
  <c r="B30"/>
  <c r="B31"/>
  <c r="B28"/>
  <c r="E30"/>
  <c r="E27"/>
  <c r="E31"/>
  <c r="E28"/>
  <c r="E32"/>
  <c r="E29"/>
  <c r="B27" i="22" l="1"/>
  <c r="B27" i="20"/>
  <c r="B27" i="19"/>
  <c r="B27" i="18"/>
  <c r="E22" i="11" l="1"/>
  <c r="E24" s="1"/>
  <c r="E26" s="1"/>
  <c r="E20"/>
  <c r="D20"/>
  <c r="C20"/>
  <c r="C22" s="1"/>
  <c r="C24" s="1"/>
  <c r="C26" s="1"/>
  <c r="B20"/>
  <c r="B22" s="1"/>
  <c r="B24" s="1"/>
  <c r="B26" s="1"/>
  <c r="E8"/>
  <c r="E17"/>
  <c r="E16"/>
  <c r="E15"/>
  <c r="E14"/>
  <c r="E13"/>
  <c r="E12"/>
  <c r="E11"/>
  <c r="E10"/>
  <c r="E9"/>
  <c r="E7"/>
  <c r="C27" i="17"/>
  <c r="D33"/>
  <c r="E27"/>
  <c r="E29" s="1"/>
  <c r="E31" s="1"/>
  <c r="D27"/>
  <c r="D29" s="1"/>
  <c r="C29"/>
  <c r="C31" s="1"/>
  <c r="B23"/>
  <c r="B22"/>
  <c r="B21"/>
  <c r="B20"/>
  <c r="B19"/>
  <c r="B18"/>
  <c r="B17"/>
  <c r="B16"/>
  <c r="B15"/>
  <c r="B14"/>
  <c r="B7"/>
  <c r="B27" l="1"/>
  <c r="B29" s="1"/>
  <c r="B31" s="1"/>
  <c r="B33" s="1"/>
  <c r="E33"/>
  <c r="E35"/>
  <c r="C35"/>
  <c r="C33"/>
  <c r="C27" i="14"/>
  <c r="B35" i="17" l="1"/>
  <c r="B41" s="1"/>
  <c r="C40"/>
  <c r="C39"/>
  <c r="C38"/>
  <c r="C43"/>
  <c r="C41"/>
  <c r="C37"/>
  <c r="E43"/>
  <c r="E45" s="1"/>
  <c r="E37"/>
  <c r="E42"/>
  <c r="B42" s="1"/>
  <c r="E40"/>
  <c r="E36"/>
  <c r="B36" s="1"/>
  <c r="E39"/>
  <c r="E38"/>
  <c r="D33" i="14"/>
  <c r="B23"/>
  <c r="B22"/>
  <c r="B21"/>
  <c r="B20"/>
  <c r="B19"/>
  <c r="B18"/>
  <c r="B17"/>
  <c r="B16"/>
  <c r="B15"/>
  <c r="B7"/>
  <c r="B38" i="17" l="1"/>
  <c r="B37"/>
  <c r="B40"/>
  <c r="B39"/>
  <c r="C45"/>
  <c r="B43"/>
  <c r="B45" s="1"/>
  <c r="C29" i="14"/>
  <c r="D27"/>
  <c r="D29" s="1"/>
  <c r="C31" l="1"/>
  <c r="D18" i="11"/>
  <c r="B18" l="1"/>
  <c r="C33" i="14"/>
  <c r="C35"/>
  <c r="C39" s="1"/>
  <c r="C18" i="11"/>
  <c r="E18"/>
  <c r="E30" l="1"/>
  <c r="C41" i="14"/>
  <c r="C38"/>
  <c r="C37"/>
  <c r="C43"/>
  <c r="C40"/>
  <c r="E28" i="11" l="1"/>
  <c r="C27"/>
  <c r="C33"/>
  <c r="B33" s="1"/>
  <c r="E31"/>
  <c r="E32"/>
  <c r="B30"/>
  <c r="B29"/>
  <c r="E27"/>
  <c r="C31"/>
  <c r="C28"/>
  <c r="C29"/>
  <c r="C32"/>
  <c r="B31"/>
  <c r="B32"/>
  <c r="B28"/>
  <c r="E29"/>
  <c r="C45" i="14"/>
  <c r="B14"/>
  <c r="E27"/>
  <c r="E29" s="1"/>
  <c r="E31" s="1"/>
  <c r="B27" i="11" l="1"/>
  <c r="B27" i="14"/>
  <c r="B29" s="1"/>
  <c r="B31" s="1"/>
  <c r="E35"/>
  <c r="E33"/>
  <c r="B35" l="1"/>
  <c r="B41" s="1"/>
  <c r="B33"/>
  <c r="E37"/>
  <c r="E38"/>
  <c r="E43"/>
  <c r="E39"/>
  <c r="E36"/>
  <c r="B36" s="1"/>
  <c r="E42"/>
  <c r="B42" s="1"/>
  <c r="E40"/>
  <c r="B39"/>
  <c r="B38"/>
  <c r="B40"/>
  <c r="B37"/>
  <c r="E45" l="1"/>
  <c r="B43"/>
  <c r="B45" s="1"/>
</calcChain>
</file>

<file path=xl/sharedStrings.xml><?xml version="1.0" encoding="utf-8"?>
<sst xmlns="http://schemas.openxmlformats.org/spreadsheetml/2006/main" count="319" uniqueCount="63">
  <si>
    <t xml:space="preserve">Наименование статей расходов </t>
  </si>
  <si>
    <t>в том числе</t>
  </si>
  <si>
    <t>АУР</t>
  </si>
  <si>
    <t>специалисты</t>
  </si>
  <si>
    <t>УВП</t>
  </si>
  <si>
    <t>рабочие</t>
  </si>
  <si>
    <t>Начисления на оплату труда</t>
  </si>
  <si>
    <t>Всего расходов, тыс.руб.</t>
  </si>
  <si>
    <t>Медикаменты и прочие лекарственные средства</t>
  </si>
  <si>
    <t>Мягкий инвентарь и обмундирование</t>
  </si>
  <si>
    <t>Продукты питания</t>
  </si>
  <si>
    <t>Прочие расходные материалы</t>
  </si>
  <si>
    <t>Командировки</t>
  </si>
  <si>
    <t>Транспортные услуги</t>
  </si>
  <si>
    <t>Услуги связи</t>
  </si>
  <si>
    <t>Коммунальные расходы</t>
  </si>
  <si>
    <t>Прочие расходы</t>
  </si>
  <si>
    <t>педагогические работники</t>
  </si>
  <si>
    <t>Годовое количество дето дней</t>
  </si>
  <si>
    <t>Затраты всего</t>
  </si>
  <si>
    <t>Расходы, связанные с обеспечением и реализацией основной общеобразовательной программы дошкольного образования , расходы за счет субсидий</t>
  </si>
  <si>
    <t>Затраты без субсидий</t>
  </si>
  <si>
    <t>Индекс-дефлятор</t>
  </si>
  <si>
    <t>Затраты с учетом индекса дефлятора</t>
  </si>
  <si>
    <t xml:space="preserve">Среднее количество рабочих дней в месяце </t>
  </si>
  <si>
    <t>Расходы, связанные с обеспечением и реализацией основной общеобразовательной программы дошкольного образования</t>
  </si>
  <si>
    <t>Расходы, связанные с присмотром и уходом за детьми</t>
  </si>
  <si>
    <t>Из столбца 3, расходы за счет субсидий</t>
  </si>
  <si>
    <t xml:space="preserve">Оплата труда, </t>
  </si>
  <si>
    <t xml:space="preserve">Средняя стоимость одного дня, руб. </t>
  </si>
  <si>
    <t xml:space="preserve">Заведующий </t>
  </si>
  <si>
    <r>
      <t>_____________/</t>
    </r>
    <r>
      <rPr>
        <u/>
        <sz val="13"/>
        <rFont val="Times New Roman"/>
        <family val="1"/>
        <charset val="204"/>
      </rPr>
      <t>С.Р. Вольф</t>
    </r>
    <r>
      <rPr>
        <sz val="13"/>
        <rFont val="Times New Roman"/>
        <family val="1"/>
        <charset val="204"/>
      </rPr>
      <t xml:space="preserve">/    </t>
    </r>
  </si>
  <si>
    <t xml:space="preserve">м.п.         </t>
  </si>
  <si>
    <t>размера платы за образовательные услуги, примотр и уход за воспитанниками</t>
  </si>
  <si>
    <t>Калькуляция стоимости услуг</t>
  </si>
  <si>
    <t>Ежемесячные затраты на одного воспитанника, руб.</t>
  </si>
  <si>
    <t xml:space="preserve">Детский сад № 186 ОАО "РЖД" на 2018 год </t>
  </si>
  <si>
    <t>Образование</t>
  </si>
  <si>
    <t>Содержание</t>
  </si>
  <si>
    <t>Субсидии</t>
  </si>
  <si>
    <t>СОГАЗ</t>
  </si>
  <si>
    <t>Капитальный ремонт</t>
  </si>
  <si>
    <t>Коллективный договор</t>
  </si>
  <si>
    <t>Оплата труда</t>
  </si>
  <si>
    <t xml:space="preserve">Детский сад № 186 ОАО "РЖД" на 01.02.2019 год </t>
  </si>
  <si>
    <t>Исполнитель:</t>
  </si>
  <si>
    <t>Организация:</t>
  </si>
  <si>
    <t>Заказчик:</t>
  </si>
  <si>
    <t>Родитель</t>
  </si>
  <si>
    <r>
      <t xml:space="preserve">__________/О.А. </t>
    </r>
    <r>
      <rPr>
        <u/>
        <sz val="13"/>
        <rFont val="Times New Roman"/>
        <family val="1"/>
        <charset val="204"/>
      </rPr>
      <t xml:space="preserve">Ракульцева </t>
    </r>
    <r>
      <rPr>
        <sz val="13"/>
        <rFont val="Times New Roman"/>
        <family val="1"/>
        <charset val="204"/>
      </rPr>
      <t xml:space="preserve">/                                         </t>
    </r>
  </si>
  <si>
    <t>Главный врач</t>
  </si>
  <si>
    <r>
      <t>___________/</t>
    </r>
    <r>
      <rPr>
        <u/>
        <sz val="13"/>
        <rFont val="Times New Roman"/>
        <family val="1"/>
        <charset val="204"/>
      </rPr>
      <t>А.А. Кабанов</t>
    </r>
    <r>
      <rPr>
        <sz val="13"/>
        <rFont val="Times New Roman"/>
        <family val="1"/>
        <charset val="204"/>
      </rPr>
      <t>/      ___________/</t>
    </r>
    <r>
      <rPr>
        <u/>
        <sz val="13"/>
        <rFont val="Times New Roman"/>
        <family val="1"/>
        <charset val="204"/>
      </rPr>
      <t>М.А. Абрамкина</t>
    </r>
    <r>
      <rPr>
        <sz val="13"/>
        <rFont val="Times New Roman"/>
        <family val="1"/>
        <charset val="204"/>
      </rPr>
      <t xml:space="preserve">/  </t>
    </r>
  </si>
  <si>
    <t xml:space="preserve"> </t>
  </si>
  <si>
    <r>
      <t>___________/</t>
    </r>
    <r>
      <rPr>
        <u/>
        <sz val="13"/>
        <rFont val="Times New Roman"/>
        <family val="1"/>
        <charset val="204"/>
      </rPr>
      <t>А.А. Кабанов</t>
    </r>
    <r>
      <rPr>
        <sz val="13"/>
        <rFont val="Times New Roman"/>
        <family val="1"/>
        <charset val="204"/>
      </rPr>
      <t>/           ___________/</t>
    </r>
    <r>
      <rPr>
        <u/>
        <sz val="13"/>
        <rFont val="Times New Roman"/>
        <family val="1"/>
        <charset val="204"/>
      </rPr>
      <t>А.С. Благинин</t>
    </r>
    <r>
      <rPr>
        <sz val="13"/>
        <rFont val="Times New Roman"/>
        <family val="1"/>
        <charset val="204"/>
      </rPr>
      <t xml:space="preserve">/  </t>
    </r>
  </si>
  <si>
    <r>
      <t>___________/</t>
    </r>
    <r>
      <rPr>
        <u/>
        <sz val="13"/>
        <rFont val="Times New Roman"/>
        <family val="1"/>
        <charset val="204"/>
      </rPr>
      <t>А.А. Кабанов</t>
    </r>
    <r>
      <rPr>
        <sz val="13"/>
        <rFont val="Times New Roman"/>
        <family val="1"/>
        <charset val="204"/>
      </rPr>
      <t>/              ___________/</t>
    </r>
    <r>
      <rPr>
        <u/>
        <sz val="13"/>
        <rFont val="Times New Roman"/>
        <family val="1"/>
        <charset val="204"/>
      </rPr>
      <t>Е.Ю. Воль</t>
    </r>
    <r>
      <rPr>
        <sz val="13"/>
        <rFont val="Times New Roman"/>
        <family val="1"/>
        <charset val="204"/>
      </rPr>
      <t xml:space="preserve">/  </t>
    </r>
  </si>
  <si>
    <r>
      <t>___________/</t>
    </r>
    <r>
      <rPr>
        <u/>
        <sz val="13"/>
        <rFont val="Times New Roman"/>
        <family val="1"/>
        <charset val="204"/>
      </rPr>
      <t>А.А. Кабанов</t>
    </r>
    <r>
      <rPr>
        <sz val="13"/>
        <rFont val="Times New Roman"/>
        <family val="1"/>
        <charset val="204"/>
      </rPr>
      <t>/              ___________/</t>
    </r>
    <r>
      <rPr>
        <u/>
        <sz val="13"/>
        <rFont val="Times New Roman"/>
        <family val="1"/>
        <charset val="204"/>
      </rPr>
      <t>О.С. Тяпкин</t>
    </r>
    <r>
      <rPr>
        <sz val="13"/>
        <rFont val="Times New Roman"/>
        <family val="1"/>
        <charset val="204"/>
      </rPr>
      <t xml:space="preserve">/  </t>
    </r>
  </si>
  <si>
    <t xml:space="preserve">размера платы за образовательные услуги, содержание,присмотр и уход за </t>
  </si>
  <si>
    <t>Организация</t>
  </si>
  <si>
    <t xml:space="preserve">                         О.А. Ракульцева                                         </t>
  </si>
  <si>
    <t>м.п.</t>
  </si>
  <si>
    <t>Директор</t>
  </si>
  <si>
    <t xml:space="preserve">                        В.Т.Трубчанинов                                  Н.В.Тимонова</t>
  </si>
  <si>
    <t xml:space="preserve">воспитанниками "Детский сад № 186 ОАО "РЖД" на 01.02.2019 год 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</si>
</sst>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u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/>
    <xf numFmtId="0" fontId="3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7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Fill="1" applyBorder="1"/>
    <xf numFmtId="9" fontId="3" fillId="0" borderId="1" xfId="0" applyNumberFormat="1" applyFont="1" applyBorder="1" applyAlignment="1">
      <alignment horizontal="left" indent="16"/>
    </xf>
    <xf numFmtId="10" fontId="5" fillId="0" borderId="1" xfId="0" applyNumberFormat="1" applyFont="1" applyBorder="1" applyAlignment="1">
      <alignment horizontal="left" indent="4"/>
    </xf>
    <xf numFmtId="0" fontId="3" fillId="0" borderId="1" xfId="0" applyFont="1" applyBorder="1" applyAlignment="1">
      <alignment horizontal="left" vertical="center" indent="4"/>
    </xf>
    <xf numFmtId="1" fontId="3" fillId="0" borderId="1" xfId="0" applyNumberFormat="1" applyFont="1" applyBorder="1" applyAlignment="1">
      <alignment horizontal="left" vertical="center" indent="4"/>
    </xf>
    <xf numFmtId="0" fontId="3" fillId="0" borderId="1" xfId="0" applyFont="1" applyBorder="1" applyAlignment="1">
      <alignment horizontal="left" vertical="center" indent="10"/>
    </xf>
    <xf numFmtId="164" fontId="3" fillId="0" borderId="1" xfId="0" applyNumberFormat="1" applyFont="1" applyBorder="1" applyAlignment="1">
      <alignment horizontal="left" vertical="center" indent="4"/>
    </xf>
    <xf numFmtId="0" fontId="10" fillId="0" borderId="0" xfId="0" applyFont="1"/>
    <xf numFmtId="0" fontId="10" fillId="0" borderId="0" xfId="0" applyFont="1" applyAlignment="1"/>
    <xf numFmtId="4" fontId="10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indent="4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indent="3"/>
    </xf>
    <xf numFmtId="0" fontId="0" fillId="0" borderId="0" xfId="0" applyBorder="1"/>
    <xf numFmtId="3" fontId="6" fillId="2" borderId="1" xfId="0" applyNumberFormat="1" applyFont="1" applyFill="1" applyBorder="1" applyAlignment="1">
      <alignment horizontal="left" vertical="center" indent="4"/>
    </xf>
    <xf numFmtId="3" fontId="6" fillId="2" borderId="1" xfId="0" applyNumberFormat="1" applyFont="1" applyFill="1" applyBorder="1" applyAlignment="1">
      <alignment horizontal="left" vertical="center" indent="10"/>
    </xf>
    <xf numFmtId="3" fontId="3" fillId="0" borderId="1" xfId="0" applyNumberFormat="1" applyFont="1" applyBorder="1" applyAlignment="1">
      <alignment horizontal="left" indent="4"/>
    </xf>
    <xf numFmtId="3" fontId="3" fillId="0" borderId="1" xfId="0" applyNumberFormat="1" applyFont="1" applyBorder="1" applyAlignment="1">
      <alignment horizontal="left" indent="10"/>
    </xf>
    <xf numFmtId="3" fontId="5" fillId="0" borderId="1" xfId="0" applyNumberFormat="1" applyFont="1" applyBorder="1" applyAlignment="1">
      <alignment horizontal="left" indent="10"/>
    </xf>
    <xf numFmtId="3" fontId="5" fillId="0" borderId="1" xfId="0" applyNumberFormat="1" applyFont="1" applyBorder="1" applyAlignment="1">
      <alignment horizontal="left" indent="4"/>
    </xf>
    <xf numFmtId="3" fontId="6" fillId="2" borderId="1" xfId="0" applyNumberFormat="1" applyFont="1" applyFill="1" applyBorder="1" applyAlignment="1">
      <alignment horizontal="left" indent="4"/>
    </xf>
    <xf numFmtId="3" fontId="6" fillId="2" borderId="1" xfId="0" applyNumberFormat="1" applyFont="1" applyFill="1" applyBorder="1" applyAlignment="1">
      <alignment horizontal="left" indent="10"/>
    </xf>
    <xf numFmtId="3" fontId="5" fillId="0" borderId="1" xfId="0" applyNumberFormat="1" applyFont="1" applyBorder="1" applyAlignment="1">
      <alignment horizontal="left" vertical="center" indent="4"/>
    </xf>
    <xf numFmtId="3" fontId="5" fillId="0" borderId="1" xfId="0" applyNumberFormat="1" applyFont="1" applyBorder="1" applyAlignment="1">
      <alignment horizontal="left" vertical="center" indent="10"/>
    </xf>
    <xf numFmtId="3" fontId="3" fillId="0" borderId="1" xfId="0" applyNumberFormat="1" applyFont="1" applyBorder="1" applyAlignment="1">
      <alignment horizontal="left" vertical="center" indent="4"/>
    </xf>
    <xf numFmtId="3" fontId="3" fillId="0" borderId="1" xfId="0" applyNumberFormat="1" applyFont="1" applyBorder="1" applyAlignment="1">
      <alignment horizontal="left" vertical="center" indent="10"/>
    </xf>
    <xf numFmtId="4" fontId="3" fillId="0" borderId="1" xfId="0" applyNumberFormat="1" applyFont="1" applyBorder="1" applyAlignment="1">
      <alignment horizontal="left" indent="4"/>
    </xf>
    <xf numFmtId="1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3" fontId="3" fillId="3" borderId="1" xfId="0" applyNumberFormat="1" applyFont="1" applyFill="1" applyBorder="1" applyAlignment="1">
      <alignment horizontal="left" indent="4"/>
    </xf>
    <xf numFmtId="0" fontId="9" fillId="0" borderId="2" xfId="0" applyFont="1" applyBorder="1" applyAlignment="1"/>
    <xf numFmtId="1" fontId="10" fillId="0" borderId="0" xfId="0" applyNumberFormat="1" applyFont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9" fillId="0" borderId="2" xfId="0" applyNumberFormat="1" applyFont="1" applyBorder="1" applyAlignment="1"/>
    <xf numFmtId="1" fontId="10" fillId="0" borderId="2" xfId="0" applyNumberFormat="1" applyFont="1" applyBorder="1" applyAlignment="1">
      <alignment horizontal="center"/>
    </xf>
    <xf numFmtId="0" fontId="10" fillId="0" borderId="2" xfId="0" applyFont="1" applyBorder="1"/>
    <xf numFmtId="2" fontId="5" fillId="0" borderId="1" xfId="0" applyNumberFormat="1" applyFont="1" applyBorder="1" applyAlignment="1">
      <alignment horizontal="left" indent="4"/>
    </xf>
    <xf numFmtId="2" fontId="5" fillId="0" borderId="1" xfId="0" applyNumberFormat="1" applyFont="1" applyBorder="1" applyAlignment="1">
      <alignment horizontal="left" indent="10"/>
    </xf>
    <xf numFmtId="2" fontId="5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 indent="4"/>
    </xf>
    <xf numFmtId="2" fontId="3" fillId="0" borderId="1" xfId="0" applyNumberFormat="1" applyFont="1" applyBorder="1" applyAlignment="1">
      <alignment horizontal="left" vertical="center" indent="4"/>
    </xf>
    <xf numFmtId="2" fontId="3" fillId="0" borderId="1" xfId="0" applyNumberFormat="1" applyFont="1" applyBorder="1" applyAlignment="1">
      <alignment horizontal="left" vertical="center" indent="10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indent="2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5"/>
  <sheetViews>
    <sheetView topLeftCell="A31" workbookViewId="0">
      <selection activeCell="C57" sqref="C57"/>
    </sheetView>
  </sheetViews>
  <sheetFormatPr defaultRowHeight="15"/>
  <cols>
    <col min="1" max="1" width="35" customWidth="1"/>
    <col min="2" max="2" width="14.85546875" customWidth="1"/>
    <col min="3" max="3" width="24.140625" customWidth="1"/>
    <col min="4" max="4" width="12.7109375" customWidth="1"/>
    <col min="5" max="5" width="14.28515625" customWidth="1"/>
  </cols>
  <sheetData>
    <row r="1" spans="1:7" ht="17.45" customHeight="1">
      <c r="A1" s="73" t="s">
        <v>34</v>
      </c>
      <c r="B1" s="73"/>
      <c r="C1" s="73"/>
      <c r="D1" s="73"/>
      <c r="E1" s="73"/>
      <c r="G1" s="31"/>
    </row>
    <row r="2" spans="1:7" ht="19.149999999999999" customHeight="1">
      <c r="A2" s="73" t="s">
        <v>33</v>
      </c>
      <c r="B2" s="73"/>
      <c r="C2" s="73"/>
      <c r="D2" s="73"/>
      <c r="E2" s="73"/>
      <c r="G2" s="31"/>
    </row>
    <row r="3" spans="1:7" ht="19.5" customHeight="1">
      <c r="A3" s="73" t="s">
        <v>44</v>
      </c>
      <c r="B3" s="73"/>
      <c r="C3" s="73"/>
      <c r="D3" s="73"/>
      <c r="E3" s="73"/>
      <c r="G3" s="31"/>
    </row>
    <row r="4" spans="1:7" ht="8.4499999999999993" customHeight="1">
      <c r="A4" s="11"/>
      <c r="B4" s="1"/>
      <c r="C4" s="1"/>
      <c r="D4" s="1"/>
      <c r="E4" s="1"/>
    </row>
    <row r="5" spans="1:7" ht="99" customHeight="1">
      <c r="A5" s="12" t="s">
        <v>0</v>
      </c>
      <c r="B5" s="12" t="s">
        <v>7</v>
      </c>
      <c r="C5" s="12" t="s">
        <v>25</v>
      </c>
      <c r="D5" s="12" t="s">
        <v>27</v>
      </c>
      <c r="E5" s="12" t="s">
        <v>26</v>
      </c>
    </row>
    <row r="6" spans="1:7" ht="15.75">
      <c r="A6" s="6">
        <v>1</v>
      </c>
      <c r="B6" s="6">
        <v>2</v>
      </c>
      <c r="C6" s="6">
        <v>3</v>
      </c>
      <c r="D6" s="6">
        <v>4</v>
      </c>
      <c r="E6" s="6">
        <v>5</v>
      </c>
    </row>
    <row r="7" spans="1:7" ht="15.75">
      <c r="A7" s="2" t="s">
        <v>43</v>
      </c>
      <c r="B7" s="64">
        <v>16353</v>
      </c>
      <c r="C7" s="64">
        <v>6656</v>
      </c>
      <c r="D7" s="64">
        <v>6656</v>
      </c>
      <c r="E7" s="64">
        <f>SUM(B7-C7)</f>
        <v>9697</v>
      </c>
    </row>
    <row r="8" spans="1:7" ht="15.75">
      <c r="A8" s="2" t="s">
        <v>6</v>
      </c>
      <c r="B8" s="64">
        <v>3644</v>
      </c>
      <c r="C8" s="64">
        <v>1344</v>
      </c>
      <c r="D8" s="64">
        <v>1344</v>
      </c>
      <c r="E8" s="64">
        <f>SUM(B8-C8)</f>
        <v>2300</v>
      </c>
    </row>
    <row r="9" spans="1:7" ht="36.6" customHeight="1">
      <c r="A9" s="3" t="s">
        <v>8</v>
      </c>
      <c r="B9" s="64">
        <v>43</v>
      </c>
      <c r="C9" s="64"/>
      <c r="D9" s="64"/>
      <c r="E9" s="64">
        <f t="shared" ref="E9:E17" si="0">SUM(B9-C9)</f>
        <v>43</v>
      </c>
    </row>
    <row r="10" spans="1:7" ht="34.15" customHeight="1">
      <c r="A10" s="3" t="s">
        <v>9</v>
      </c>
      <c r="B10" s="64">
        <v>97</v>
      </c>
      <c r="C10" s="64"/>
      <c r="D10" s="64"/>
      <c r="E10" s="64">
        <f t="shared" si="0"/>
        <v>97</v>
      </c>
    </row>
    <row r="11" spans="1:7" ht="15.75">
      <c r="A11" s="4" t="s">
        <v>10</v>
      </c>
      <c r="B11" s="64">
        <v>7136</v>
      </c>
      <c r="C11" s="64"/>
      <c r="D11" s="64"/>
      <c r="E11" s="64">
        <f t="shared" si="0"/>
        <v>7136</v>
      </c>
    </row>
    <row r="12" spans="1:7" ht="15.75">
      <c r="A12" s="4" t="s">
        <v>11</v>
      </c>
      <c r="B12" s="64">
        <v>1079</v>
      </c>
      <c r="C12" s="64">
        <v>32</v>
      </c>
      <c r="D12" s="64">
        <v>32</v>
      </c>
      <c r="E12" s="64">
        <f t="shared" si="0"/>
        <v>1047</v>
      </c>
    </row>
    <row r="13" spans="1:7" ht="15.75">
      <c r="A13" s="4" t="s">
        <v>12</v>
      </c>
      <c r="B13" s="64">
        <v>103</v>
      </c>
      <c r="C13" s="64"/>
      <c r="D13" s="64"/>
      <c r="E13" s="64">
        <f t="shared" si="0"/>
        <v>103</v>
      </c>
    </row>
    <row r="14" spans="1:7" ht="15.75">
      <c r="A14" s="4" t="s">
        <v>13</v>
      </c>
      <c r="B14" s="64"/>
      <c r="C14" s="64"/>
      <c r="D14" s="64"/>
      <c r="E14" s="64">
        <f t="shared" si="0"/>
        <v>0</v>
      </c>
    </row>
    <row r="15" spans="1:7" ht="15.75">
      <c r="A15" s="4" t="s">
        <v>14</v>
      </c>
      <c r="B15" s="64">
        <v>128</v>
      </c>
      <c r="C15" s="64"/>
      <c r="D15" s="64"/>
      <c r="E15" s="64">
        <f t="shared" si="0"/>
        <v>128</v>
      </c>
    </row>
    <row r="16" spans="1:7" ht="15.75">
      <c r="A16" s="4" t="s">
        <v>15</v>
      </c>
      <c r="B16" s="64">
        <v>1506</v>
      </c>
      <c r="C16" s="64"/>
      <c r="D16" s="64"/>
      <c r="E16" s="64">
        <f t="shared" si="0"/>
        <v>1506</v>
      </c>
    </row>
    <row r="17" spans="1:7" ht="15.75">
      <c r="A17" s="4" t="s">
        <v>16</v>
      </c>
      <c r="B17" s="64">
        <v>1813</v>
      </c>
      <c r="C17" s="64">
        <v>28</v>
      </c>
      <c r="D17" s="64">
        <v>28</v>
      </c>
      <c r="E17" s="64">
        <f t="shared" si="0"/>
        <v>1785</v>
      </c>
      <c r="F17" s="13"/>
      <c r="G17" s="13"/>
    </row>
    <row r="18" spans="1:7" ht="15.75">
      <c r="A18" s="10" t="s">
        <v>19</v>
      </c>
      <c r="B18" s="38">
        <f>SUM(B8:B17)+B7</f>
        <v>31902</v>
      </c>
      <c r="C18" s="39">
        <f>C7+C8+C9++C10+C11+C12+C13+C14+C15+C16+C17</f>
        <v>8060</v>
      </c>
      <c r="D18" s="38">
        <f>D7+D8+D9++D10+D11+D12+D13+D14+D15+D16+D17</f>
        <v>8060</v>
      </c>
      <c r="E18" s="38">
        <f>E7+E8+E9++E10+E11+E12+E13+E14+E15+E16+E17</f>
        <v>23842</v>
      </c>
    </row>
    <row r="19" spans="1:7" ht="88.15" customHeight="1">
      <c r="A19" s="3" t="s">
        <v>20</v>
      </c>
      <c r="B19" s="40">
        <v>8060</v>
      </c>
      <c r="C19" s="41">
        <v>8060</v>
      </c>
      <c r="D19" s="40">
        <v>8060</v>
      </c>
      <c r="E19" s="40"/>
    </row>
    <row r="20" spans="1:7" ht="15.75">
      <c r="A20" s="10" t="s">
        <v>21</v>
      </c>
      <c r="B20" s="38">
        <f>B18-B19</f>
        <v>23842</v>
      </c>
      <c r="C20" s="39">
        <f>C18-C19</f>
        <v>0</v>
      </c>
      <c r="D20" s="38">
        <f>D18-D19</f>
        <v>0</v>
      </c>
      <c r="E20" s="38">
        <f>E18-E19</f>
        <v>23842</v>
      </c>
    </row>
    <row r="21" spans="1:7" ht="15.75">
      <c r="A21" s="7" t="s">
        <v>22</v>
      </c>
      <c r="B21" s="63">
        <v>1.04</v>
      </c>
      <c r="C21" s="62">
        <v>1.04</v>
      </c>
      <c r="D21" s="63"/>
      <c r="E21" s="61">
        <v>1.04</v>
      </c>
    </row>
    <row r="22" spans="1:7" ht="31.9" customHeight="1">
      <c r="A22" s="9" t="s">
        <v>23</v>
      </c>
      <c r="B22" s="32">
        <f>B20*B21</f>
        <v>24795.68</v>
      </c>
      <c r="C22" s="33">
        <f>C20*C21</f>
        <v>0</v>
      </c>
      <c r="D22" s="32"/>
      <c r="E22" s="32">
        <f>E20*E21</f>
        <v>24795.68</v>
      </c>
    </row>
    <row r="23" spans="1:7" ht="16.149999999999999" customHeight="1">
      <c r="A23" s="7" t="s">
        <v>18</v>
      </c>
      <c r="B23" s="42">
        <v>37800</v>
      </c>
      <c r="C23" s="43">
        <v>37800</v>
      </c>
      <c r="D23" s="42"/>
      <c r="E23" s="42">
        <v>37800</v>
      </c>
    </row>
    <row r="24" spans="1:7" ht="16.149999999999999" customHeight="1">
      <c r="A24" s="8" t="s">
        <v>29</v>
      </c>
      <c r="B24" s="65">
        <f>B22/B23*1000</f>
        <v>655.97037037037046</v>
      </c>
      <c r="C24" s="66">
        <f>C22/C23*1000</f>
        <v>0</v>
      </c>
      <c r="D24" s="17"/>
      <c r="E24" s="65">
        <f>E22/E23*1000</f>
        <v>655.97037037037046</v>
      </c>
    </row>
    <row r="25" spans="1:7" ht="30" customHeight="1">
      <c r="A25" s="8" t="s">
        <v>24</v>
      </c>
      <c r="B25" s="65">
        <v>20.58</v>
      </c>
      <c r="C25" s="18">
        <v>20.58</v>
      </c>
      <c r="D25" s="16"/>
      <c r="E25" s="16">
        <v>20.58</v>
      </c>
    </row>
    <row r="26" spans="1:7" ht="31.9" customHeight="1">
      <c r="A26" s="9" t="s">
        <v>35</v>
      </c>
      <c r="B26" s="32">
        <f>B24*B25</f>
        <v>13499.870222222224</v>
      </c>
      <c r="C26" s="33">
        <f>C24*C25</f>
        <v>0</v>
      </c>
      <c r="D26" s="32"/>
      <c r="E26" s="32">
        <f>E24*E25</f>
        <v>13499.870222222224</v>
      </c>
    </row>
    <row r="27" spans="1:7" ht="15.75" hidden="1">
      <c r="A27" s="14">
        <v>0.05</v>
      </c>
      <c r="B27" s="34">
        <f>SUM(C27+E27)</f>
        <v>674.99351111111127</v>
      </c>
      <c r="C27" s="35">
        <f>C26*A27</f>
        <v>0</v>
      </c>
      <c r="D27" s="34"/>
      <c r="E27" s="34">
        <f>E26*A27</f>
        <v>674.99351111111127</v>
      </c>
    </row>
    <row r="28" spans="1:7" ht="15.75">
      <c r="A28" s="14">
        <v>0.1</v>
      </c>
      <c r="B28" s="34">
        <f>B26*A28</f>
        <v>1349.9870222222225</v>
      </c>
      <c r="C28" s="35">
        <f>C26*A28</f>
        <v>0</v>
      </c>
      <c r="D28" s="34"/>
      <c r="E28" s="34">
        <f>E26*A28</f>
        <v>1349.9870222222225</v>
      </c>
    </row>
    <row r="29" spans="1:7" ht="15.75">
      <c r="A29" s="14">
        <v>0.2</v>
      </c>
      <c r="B29" s="34">
        <f>B26*A29</f>
        <v>2699.9740444444451</v>
      </c>
      <c r="C29" s="35">
        <f>C26*A29</f>
        <v>0</v>
      </c>
      <c r="D29" s="34"/>
      <c r="E29" s="34">
        <f>E26*A29</f>
        <v>2699.9740444444451</v>
      </c>
    </row>
    <row r="30" spans="1:7" ht="15.75" hidden="1">
      <c r="A30" s="14">
        <v>0.5</v>
      </c>
      <c r="B30" s="34">
        <f>B26*A30</f>
        <v>6749.9351111111118</v>
      </c>
      <c r="C30" s="35">
        <v>1630</v>
      </c>
      <c r="D30" s="44"/>
      <c r="E30" s="34">
        <f>E26*A30</f>
        <v>6749.9351111111118</v>
      </c>
    </row>
    <row r="31" spans="1:7" ht="15.75">
      <c r="A31" s="14">
        <v>0.8</v>
      </c>
      <c r="B31" s="34">
        <f>B26*A31</f>
        <v>10799.89617777778</v>
      </c>
      <c r="C31" s="35">
        <f>C26*A31</f>
        <v>0</v>
      </c>
      <c r="D31" s="34"/>
      <c r="E31" s="34">
        <f>E26*A31</f>
        <v>10799.89617777778</v>
      </c>
    </row>
    <row r="32" spans="1:7" ht="15.75">
      <c r="A32" s="14">
        <v>0.9</v>
      </c>
      <c r="B32" s="34">
        <f>B26*A32</f>
        <v>12149.883200000002</v>
      </c>
      <c r="C32" s="35">
        <f>C26*A32</f>
        <v>0</v>
      </c>
      <c r="D32" s="34"/>
      <c r="E32" s="34">
        <f>E26*A32</f>
        <v>12149.883200000002</v>
      </c>
    </row>
    <row r="33" spans="1:249" ht="15.75" hidden="1">
      <c r="A33" s="14">
        <v>0.95</v>
      </c>
      <c r="B33" s="34">
        <f>SUM(C33+E33)</f>
        <v>9433</v>
      </c>
      <c r="C33" s="35">
        <f>C26*A33</f>
        <v>0</v>
      </c>
      <c r="D33" s="34"/>
      <c r="E33" s="34">
        <v>9433</v>
      </c>
    </row>
    <row r="34" spans="1:249" s="20" customFormat="1" ht="16.5" customHeight="1">
      <c r="A34" s="70"/>
      <c r="B34" s="70"/>
    </row>
    <row r="35" spans="1:249" s="20" customFormat="1" ht="3.75" customHeight="1">
      <c r="B35" s="22"/>
    </row>
    <row r="36" spans="1:249" s="20" customFormat="1" ht="16.5" customHeight="1">
      <c r="A36" s="20" t="s">
        <v>45</v>
      </c>
      <c r="B36" s="74" t="s">
        <v>46</v>
      </c>
      <c r="C36" s="74"/>
      <c r="D36" s="71" t="s">
        <v>47</v>
      </c>
      <c r="E36" s="71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</row>
    <row r="37" spans="1:249" s="27" customFormat="1" ht="15.75" customHeight="1">
      <c r="A37" s="27" t="s">
        <v>30</v>
      </c>
      <c r="B37" s="25" t="s">
        <v>50</v>
      </c>
      <c r="C37" s="67"/>
      <c r="D37" s="72" t="s">
        <v>48</v>
      </c>
      <c r="E37" s="72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</row>
    <row r="38" spans="1:249" s="20" customFormat="1" ht="9" customHeight="1">
      <c r="A38" s="29"/>
      <c r="B38" s="29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</row>
    <row r="39" spans="1:249" s="20" customFormat="1" ht="16.5">
      <c r="A39" s="20" t="s">
        <v>49</v>
      </c>
      <c r="B39" s="69" t="s">
        <v>51</v>
      </c>
      <c r="C39" s="69"/>
      <c r="D39" s="69"/>
      <c r="E39" s="69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</row>
    <row r="40" spans="1:249" s="20" customFormat="1" ht="9.75" customHeight="1">
      <c r="A40" s="29"/>
      <c r="B40" s="29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</row>
    <row r="41" spans="1:249" s="20" customFormat="1" ht="16.5">
      <c r="A41" s="29" t="s">
        <v>32</v>
      </c>
      <c r="B41" s="29" t="s">
        <v>32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</row>
    <row r="42" spans="1:249" s="21" customFormat="1" ht="9.75" hidden="1" customHeight="1">
      <c r="A42" s="28"/>
      <c r="B42" s="29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</row>
    <row r="43" spans="1:249" s="21" customFormat="1" ht="16.899999999999999" hidden="1" customHeight="1">
      <c r="A43" s="28" t="s">
        <v>31</v>
      </c>
      <c r="B43" s="29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</row>
    <row r="44" spans="1:249" s="21" customFormat="1" ht="9.75" hidden="1" customHeight="1">
      <c r="A44" s="29"/>
      <c r="B44" s="29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</row>
    <row r="45" spans="1:249" s="21" customFormat="1" ht="16.5" hidden="1">
      <c r="A45" s="30" t="s">
        <v>32</v>
      </c>
      <c r="B45" s="29"/>
      <c r="C45" s="23"/>
      <c r="D45" s="23"/>
      <c r="E45" s="23"/>
      <c r="F45" s="23"/>
      <c r="G45" s="24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</row>
  </sheetData>
  <mergeCells count="8">
    <mergeCell ref="B39:E39"/>
    <mergeCell ref="A34:B34"/>
    <mergeCell ref="D36:E36"/>
    <mergeCell ref="D37:E37"/>
    <mergeCell ref="A1:E1"/>
    <mergeCell ref="A2:E2"/>
    <mergeCell ref="A3:E3"/>
    <mergeCell ref="B36:C36"/>
  </mergeCells>
  <pageMargins left="1.0629921259842521" right="0.43307086614173229" top="0.51181102362204722" bottom="0.47244094488188981" header="0.27559055118110237" footer="0.23622047244094491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51"/>
  <sheetViews>
    <sheetView topLeftCell="A23" workbookViewId="0">
      <selection activeCell="G51" sqref="G51"/>
    </sheetView>
  </sheetViews>
  <sheetFormatPr defaultRowHeight="15"/>
  <cols>
    <col min="1" max="1" width="35" customWidth="1"/>
    <col min="2" max="2" width="14.85546875" customWidth="1"/>
    <col min="3" max="3" width="24.140625" customWidth="1"/>
    <col min="4" max="4" width="12.7109375" customWidth="1"/>
    <col min="5" max="5" width="14.28515625" customWidth="1"/>
  </cols>
  <sheetData>
    <row r="1" spans="1:7" ht="17.45" customHeight="1">
      <c r="A1" s="73" t="s">
        <v>34</v>
      </c>
      <c r="B1" s="73"/>
      <c r="C1" s="73"/>
      <c r="D1" s="73"/>
      <c r="E1" s="73"/>
      <c r="G1" s="31"/>
    </row>
    <row r="2" spans="1:7" ht="19.149999999999999" customHeight="1">
      <c r="A2" s="73" t="s">
        <v>33</v>
      </c>
      <c r="B2" s="73"/>
      <c r="C2" s="73"/>
      <c r="D2" s="73"/>
      <c r="E2" s="73"/>
      <c r="G2" s="31"/>
    </row>
    <row r="3" spans="1:7" ht="19.5" customHeight="1">
      <c r="A3" s="73" t="s">
        <v>44</v>
      </c>
      <c r="B3" s="73"/>
      <c r="C3" s="73"/>
      <c r="D3" s="73"/>
      <c r="E3" s="73"/>
      <c r="G3" s="31"/>
    </row>
    <row r="4" spans="1:7" ht="8.4499999999999993" customHeight="1">
      <c r="A4" s="11"/>
      <c r="B4" s="1"/>
      <c r="C4" s="1"/>
      <c r="D4" s="1"/>
      <c r="E4" s="1"/>
    </row>
    <row r="5" spans="1:7" ht="99" customHeight="1">
      <c r="A5" s="12" t="s">
        <v>0</v>
      </c>
      <c r="B5" s="12" t="s">
        <v>7</v>
      </c>
      <c r="C5" s="12" t="s">
        <v>25</v>
      </c>
      <c r="D5" s="12" t="s">
        <v>27</v>
      </c>
      <c r="E5" s="12" t="s">
        <v>26</v>
      </c>
    </row>
    <row r="6" spans="1:7" ht="15.75">
      <c r="A6" s="6">
        <v>1</v>
      </c>
      <c r="B6" s="6">
        <v>2</v>
      </c>
      <c r="C6" s="6">
        <v>3</v>
      </c>
      <c r="D6" s="6">
        <v>4</v>
      </c>
      <c r="E6" s="6">
        <v>5</v>
      </c>
    </row>
    <row r="7" spans="1:7" ht="15.75">
      <c r="A7" s="2" t="s">
        <v>43</v>
      </c>
      <c r="B7" s="64">
        <v>16353</v>
      </c>
      <c r="C7" s="64">
        <v>6656</v>
      </c>
      <c r="D7" s="64">
        <v>6656</v>
      </c>
      <c r="E7" s="64">
        <f>SUM(B7-C7)</f>
        <v>9697</v>
      </c>
    </row>
    <row r="8" spans="1:7" ht="15.75">
      <c r="A8" s="2" t="s">
        <v>6</v>
      </c>
      <c r="B8" s="64">
        <v>3644</v>
      </c>
      <c r="C8" s="64">
        <v>1344</v>
      </c>
      <c r="D8" s="64">
        <v>1344</v>
      </c>
      <c r="E8" s="64">
        <f>SUM(B8-C8)</f>
        <v>2300</v>
      </c>
    </row>
    <row r="9" spans="1:7" ht="36.6" customHeight="1">
      <c r="A9" s="3" t="s">
        <v>8</v>
      </c>
      <c r="B9" s="64">
        <v>43</v>
      </c>
      <c r="C9" s="64"/>
      <c r="D9" s="64"/>
      <c r="E9" s="64">
        <f t="shared" ref="E9:E17" si="0">SUM(B9-C9)</f>
        <v>43</v>
      </c>
    </row>
    <row r="10" spans="1:7" ht="34.15" customHeight="1">
      <c r="A10" s="3" t="s">
        <v>9</v>
      </c>
      <c r="B10" s="64">
        <v>97</v>
      </c>
      <c r="C10" s="64"/>
      <c r="D10" s="64"/>
      <c r="E10" s="64">
        <f t="shared" si="0"/>
        <v>97</v>
      </c>
    </row>
    <row r="11" spans="1:7" ht="15.75">
      <c r="A11" s="4" t="s">
        <v>10</v>
      </c>
      <c r="B11" s="64">
        <v>7136</v>
      </c>
      <c r="C11" s="64"/>
      <c r="D11" s="64"/>
      <c r="E11" s="64">
        <f t="shared" si="0"/>
        <v>7136</v>
      </c>
    </row>
    <row r="12" spans="1:7" ht="15.75">
      <c r="A12" s="4" t="s">
        <v>11</v>
      </c>
      <c r="B12" s="64">
        <v>1079</v>
      </c>
      <c r="C12" s="64">
        <v>32</v>
      </c>
      <c r="D12" s="64">
        <v>32</v>
      </c>
      <c r="E12" s="64">
        <f t="shared" si="0"/>
        <v>1047</v>
      </c>
    </row>
    <row r="13" spans="1:7" ht="15.75">
      <c r="A13" s="4" t="s">
        <v>12</v>
      </c>
      <c r="B13" s="64">
        <v>103</v>
      </c>
      <c r="C13" s="64"/>
      <c r="D13" s="64"/>
      <c r="E13" s="64">
        <f t="shared" si="0"/>
        <v>103</v>
      </c>
    </row>
    <row r="14" spans="1:7" ht="15.75">
      <c r="A14" s="4" t="s">
        <v>13</v>
      </c>
      <c r="B14" s="64"/>
      <c r="C14" s="64"/>
      <c r="D14" s="64"/>
      <c r="E14" s="64">
        <f t="shared" si="0"/>
        <v>0</v>
      </c>
    </row>
    <row r="15" spans="1:7" ht="15.75">
      <c r="A15" s="4" t="s">
        <v>14</v>
      </c>
      <c r="B15" s="64">
        <v>128</v>
      </c>
      <c r="C15" s="64"/>
      <c r="D15" s="64"/>
      <c r="E15" s="64">
        <f t="shared" si="0"/>
        <v>128</v>
      </c>
    </row>
    <row r="16" spans="1:7" ht="15.75">
      <c r="A16" s="4" t="s">
        <v>15</v>
      </c>
      <c r="B16" s="64">
        <v>1506</v>
      </c>
      <c r="C16" s="64"/>
      <c r="D16" s="64"/>
      <c r="E16" s="64">
        <f t="shared" si="0"/>
        <v>1506</v>
      </c>
    </row>
    <row r="17" spans="1:7" ht="15.75">
      <c r="A17" s="4" t="s">
        <v>16</v>
      </c>
      <c r="B17" s="64">
        <v>1813</v>
      </c>
      <c r="C17" s="64">
        <v>28</v>
      </c>
      <c r="D17" s="64">
        <v>28</v>
      </c>
      <c r="E17" s="64">
        <f t="shared" si="0"/>
        <v>1785</v>
      </c>
      <c r="F17" s="13"/>
      <c r="G17" s="13"/>
    </row>
    <row r="18" spans="1:7" ht="15.75">
      <c r="A18" s="10" t="s">
        <v>19</v>
      </c>
      <c r="B18" s="38">
        <f>SUM(B8:B17)+B7</f>
        <v>31902</v>
      </c>
      <c r="C18" s="39">
        <f>C7+C8+C9++C10+C11+C12+C13+C14+C15+C16+C17</f>
        <v>8060</v>
      </c>
      <c r="D18" s="38">
        <f>D7+D8+D9++D10+D11+D12+D13+D14+D15+D16+D17</f>
        <v>8060</v>
      </c>
      <c r="E18" s="38">
        <f>E7+E8+E9++E10+E11+E12+E13+E14+E15+E16+E17</f>
        <v>23842</v>
      </c>
    </row>
    <row r="19" spans="1:7" ht="88.15" customHeight="1">
      <c r="A19" s="3" t="s">
        <v>20</v>
      </c>
      <c r="B19" s="40">
        <v>8060</v>
      </c>
      <c r="C19" s="41">
        <v>8060</v>
      </c>
      <c r="D19" s="40">
        <v>8060</v>
      </c>
      <c r="E19" s="40"/>
    </row>
    <row r="20" spans="1:7" ht="15.75">
      <c r="A20" s="10" t="s">
        <v>21</v>
      </c>
      <c r="B20" s="38">
        <f>B18-B19</f>
        <v>23842</v>
      </c>
      <c r="C20" s="39">
        <f>C18-C19</f>
        <v>0</v>
      </c>
      <c r="D20" s="38">
        <f>D18-D19</f>
        <v>0</v>
      </c>
      <c r="E20" s="38">
        <f>E18-E19</f>
        <v>23842</v>
      </c>
    </row>
    <row r="21" spans="1:7" ht="15.75">
      <c r="A21" s="7" t="s">
        <v>22</v>
      </c>
      <c r="B21" s="63">
        <v>1.04</v>
      </c>
      <c r="C21" s="62">
        <v>1.04</v>
      </c>
      <c r="D21" s="63"/>
      <c r="E21" s="61">
        <v>1.04</v>
      </c>
    </row>
    <row r="22" spans="1:7" ht="31.9" customHeight="1">
      <c r="A22" s="9" t="s">
        <v>23</v>
      </c>
      <c r="B22" s="32">
        <f>B20*B21</f>
        <v>24795.68</v>
      </c>
      <c r="C22" s="33">
        <f>C20*C21</f>
        <v>0</v>
      </c>
      <c r="D22" s="32"/>
      <c r="E22" s="32">
        <f>E20*E21</f>
        <v>24795.68</v>
      </c>
    </row>
    <row r="23" spans="1:7" ht="16.149999999999999" customHeight="1">
      <c r="A23" s="7" t="s">
        <v>18</v>
      </c>
      <c r="B23" s="42">
        <v>37800</v>
      </c>
      <c r="C23" s="43">
        <v>37800</v>
      </c>
      <c r="D23" s="42"/>
      <c r="E23" s="42">
        <v>37800</v>
      </c>
    </row>
    <row r="24" spans="1:7" ht="16.149999999999999" customHeight="1">
      <c r="A24" s="8" t="s">
        <v>29</v>
      </c>
      <c r="B24" s="65">
        <f>B22/B23*1000</f>
        <v>655.97037037037046</v>
      </c>
      <c r="C24" s="66">
        <f>C22/C23*1000</f>
        <v>0</v>
      </c>
      <c r="D24" s="17"/>
      <c r="E24" s="65">
        <f>E22/E23*1000</f>
        <v>655.97037037037046</v>
      </c>
    </row>
    <row r="25" spans="1:7" ht="30" customHeight="1">
      <c r="A25" s="8" t="s">
        <v>24</v>
      </c>
      <c r="B25" s="65">
        <v>20.58</v>
      </c>
      <c r="C25" s="18">
        <v>20.58</v>
      </c>
      <c r="D25" s="16"/>
      <c r="E25" s="16">
        <v>20.58</v>
      </c>
    </row>
    <row r="26" spans="1:7" ht="31.9" customHeight="1">
      <c r="A26" s="9" t="s">
        <v>35</v>
      </c>
      <c r="B26" s="32">
        <f>B24*B25</f>
        <v>13499.870222222224</v>
      </c>
      <c r="C26" s="33">
        <f>C24*C25</f>
        <v>0</v>
      </c>
      <c r="D26" s="32"/>
      <c r="E26" s="32">
        <f>E24*E25</f>
        <v>13499.870222222224</v>
      </c>
    </row>
    <row r="27" spans="1:7" ht="15.75" hidden="1">
      <c r="A27" s="14">
        <v>0.05</v>
      </c>
      <c r="B27" s="34">
        <f>SUM(C27+E27)</f>
        <v>674.99351111111127</v>
      </c>
      <c r="C27" s="35">
        <f>C26*A27</f>
        <v>0</v>
      </c>
      <c r="D27" s="34"/>
      <c r="E27" s="34">
        <f>E26*A27</f>
        <v>674.99351111111127</v>
      </c>
    </row>
    <row r="28" spans="1:7" ht="15.75">
      <c r="A28" s="14">
        <v>0.1</v>
      </c>
      <c r="B28" s="34">
        <f>B26*A28</f>
        <v>1349.9870222222225</v>
      </c>
      <c r="C28" s="35">
        <f>C26*A28</f>
        <v>0</v>
      </c>
      <c r="D28" s="34"/>
      <c r="E28" s="34">
        <f>E26*A28</f>
        <v>1349.9870222222225</v>
      </c>
    </row>
    <row r="29" spans="1:7" ht="15.75">
      <c r="A29" s="14">
        <v>0.2</v>
      </c>
      <c r="B29" s="34">
        <f>B26*A29</f>
        <v>2699.9740444444451</v>
      </c>
      <c r="C29" s="35">
        <f>C26*A29</f>
        <v>0</v>
      </c>
      <c r="D29" s="34"/>
      <c r="E29" s="34">
        <f>E26*A29</f>
        <v>2699.9740444444451</v>
      </c>
    </row>
    <row r="30" spans="1:7" ht="15.75" hidden="1">
      <c r="A30" s="14">
        <v>0.5</v>
      </c>
      <c r="B30" s="34">
        <f>B26*A30</f>
        <v>6749.9351111111118</v>
      </c>
      <c r="C30" s="35">
        <v>1630</v>
      </c>
      <c r="D30" s="44"/>
      <c r="E30" s="34">
        <f>E26*A30</f>
        <v>6749.9351111111118</v>
      </c>
    </row>
    <row r="31" spans="1:7" ht="15.75">
      <c r="A31" s="14">
        <v>0.8</v>
      </c>
      <c r="B31" s="34">
        <f>B26*A31</f>
        <v>10799.89617777778</v>
      </c>
      <c r="C31" s="35">
        <f>C26*A31</f>
        <v>0</v>
      </c>
      <c r="D31" s="34"/>
      <c r="E31" s="34">
        <f>E26*A31</f>
        <v>10799.89617777778</v>
      </c>
    </row>
    <row r="32" spans="1:7" ht="15.75">
      <c r="A32" s="14">
        <v>0.9</v>
      </c>
      <c r="B32" s="34">
        <f>B26*A32</f>
        <v>12149.883200000002</v>
      </c>
      <c r="C32" s="35">
        <f>C26*A32</f>
        <v>0</v>
      </c>
      <c r="D32" s="34"/>
      <c r="E32" s="34">
        <f>E26*A32</f>
        <v>12149.883200000002</v>
      </c>
    </row>
    <row r="33" spans="1:249" ht="15.75" hidden="1">
      <c r="A33" s="14">
        <v>0.95</v>
      </c>
      <c r="B33" s="34">
        <f>SUM(C33+E33)</f>
        <v>9433</v>
      </c>
      <c r="C33" s="35">
        <f>C26*A33</f>
        <v>0</v>
      </c>
      <c r="D33" s="34"/>
      <c r="E33" s="34">
        <v>9433</v>
      </c>
    </row>
    <row r="34" spans="1:249" s="20" customFormat="1" ht="16.5" customHeight="1">
      <c r="A34" s="70"/>
      <c r="B34" s="70"/>
    </row>
    <row r="35" spans="1:249" s="20" customFormat="1" ht="3.75" customHeight="1">
      <c r="B35" s="22"/>
    </row>
    <row r="36" spans="1:249" s="20" customFormat="1" ht="16.5" customHeight="1">
      <c r="A36" s="20" t="s">
        <v>45</v>
      </c>
      <c r="B36" s="74" t="s">
        <v>46</v>
      </c>
      <c r="C36" s="74"/>
      <c r="D36" s="71" t="s">
        <v>47</v>
      </c>
      <c r="E36" s="71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</row>
    <row r="37" spans="1:249" s="27" customFormat="1" ht="15.75" customHeight="1">
      <c r="A37" s="27" t="s">
        <v>30</v>
      </c>
      <c r="B37" s="25" t="s">
        <v>50</v>
      </c>
      <c r="C37" s="67"/>
      <c r="D37" s="72" t="s">
        <v>48</v>
      </c>
      <c r="E37" s="72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</row>
    <row r="38" spans="1:249" s="20" customFormat="1" ht="9" customHeight="1">
      <c r="A38" s="29"/>
      <c r="B38" s="29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</row>
    <row r="39" spans="1:249" s="20" customFormat="1" ht="16.5">
      <c r="A39" s="20" t="s">
        <v>49</v>
      </c>
      <c r="B39" s="69" t="s">
        <v>53</v>
      </c>
      <c r="C39" s="69"/>
      <c r="D39" s="69"/>
      <c r="E39" s="69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</row>
    <row r="40" spans="1:249" s="20" customFormat="1" ht="9.75" customHeight="1">
      <c r="A40" s="29"/>
      <c r="B40" s="29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</row>
    <row r="41" spans="1:249" s="20" customFormat="1" ht="16.5">
      <c r="A41" s="29" t="s">
        <v>32</v>
      </c>
      <c r="B41" s="29" t="s">
        <v>32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</row>
    <row r="42" spans="1:249" s="21" customFormat="1" ht="9.75" hidden="1" customHeight="1">
      <c r="A42" s="28"/>
      <c r="B42" s="29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</row>
    <row r="43" spans="1:249" s="21" customFormat="1" ht="16.899999999999999" hidden="1" customHeight="1">
      <c r="A43" s="28" t="s">
        <v>31</v>
      </c>
      <c r="B43" s="29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</row>
    <row r="44" spans="1:249" s="21" customFormat="1" ht="9.75" hidden="1" customHeight="1">
      <c r="A44" s="29"/>
      <c r="B44" s="29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</row>
    <row r="45" spans="1:249" s="21" customFormat="1" ht="16.5" hidden="1">
      <c r="A45" s="30" t="s">
        <v>32</v>
      </c>
      <c r="B45" s="29"/>
      <c r="C45" s="23"/>
      <c r="D45" s="23"/>
      <c r="E45" s="23"/>
      <c r="F45" s="23"/>
      <c r="G45" s="24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</row>
    <row r="51" spans="5:5">
      <c r="E51" t="s">
        <v>52</v>
      </c>
    </row>
  </sheetData>
  <mergeCells count="8">
    <mergeCell ref="D37:E37"/>
    <mergeCell ref="B39:E39"/>
    <mergeCell ref="A1:E1"/>
    <mergeCell ref="A2:E2"/>
    <mergeCell ref="A3:E3"/>
    <mergeCell ref="A34:B34"/>
    <mergeCell ref="B36:C36"/>
    <mergeCell ref="D36:E36"/>
  </mergeCells>
  <pageMargins left="1.0629921259842521" right="0.43307086614173229" top="0.51181102362204722" bottom="0.47244094488188981" header="0.27559055118110237" footer="0.23622047244094491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51"/>
  <sheetViews>
    <sheetView topLeftCell="A23" workbookViewId="0">
      <selection activeCell="D52" sqref="D52"/>
    </sheetView>
  </sheetViews>
  <sheetFormatPr defaultRowHeight="15"/>
  <cols>
    <col min="1" max="1" width="35" customWidth="1"/>
    <col min="2" max="2" width="14.85546875" customWidth="1"/>
    <col min="3" max="3" width="24.140625" customWidth="1"/>
    <col min="4" max="4" width="12.7109375" customWidth="1"/>
    <col min="5" max="5" width="14.28515625" customWidth="1"/>
  </cols>
  <sheetData>
    <row r="1" spans="1:7" ht="17.45" customHeight="1">
      <c r="A1" s="73" t="s">
        <v>34</v>
      </c>
      <c r="B1" s="73"/>
      <c r="C1" s="73"/>
      <c r="D1" s="73"/>
      <c r="E1" s="73"/>
      <c r="G1" s="31"/>
    </row>
    <row r="2" spans="1:7" ht="19.149999999999999" customHeight="1">
      <c r="A2" s="73" t="s">
        <v>33</v>
      </c>
      <c r="B2" s="73"/>
      <c r="C2" s="73"/>
      <c r="D2" s="73"/>
      <c r="E2" s="73"/>
      <c r="G2" s="31"/>
    </row>
    <row r="3" spans="1:7" ht="19.5" customHeight="1">
      <c r="A3" s="73" t="s">
        <v>44</v>
      </c>
      <c r="B3" s="73"/>
      <c r="C3" s="73"/>
      <c r="D3" s="73"/>
      <c r="E3" s="73"/>
      <c r="G3" s="31"/>
    </row>
    <row r="4" spans="1:7" ht="8.4499999999999993" customHeight="1">
      <c r="A4" s="11"/>
      <c r="B4" s="1"/>
      <c r="C4" s="1"/>
      <c r="D4" s="1"/>
      <c r="E4" s="1"/>
    </row>
    <row r="5" spans="1:7" ht="99" customHeight="1">
      <c r="A5" s="12" t="s">
        <v>0</v>
      </c>
      <c r="B5" s="12" t="s">
        <v>7</v>
      </c>
      <c r="C5" s="12" t="s">
        <v>25</v>
      </c>
      <c r="D5" s="12" t="s">
        <v>27</v>
      </c>
      <c r="E5" s="12" t="s">
        <v>26</v>
      </c>
    </row>
    <row r="6" spans="1:7" ht="15.75">
      <c r="A6" s="6">
        <v>1</v>
      </c>
      <c r="B6" s="6">
        <v>2</v>
      </c>
      <c r="C6" s="6">
        <v>3</v>
      </c>
      <c r="D6" s="6">
        <v>4</v>
      </c>
      <c r="E6" s="6">
        <v>5</v>
      </c>
    </row>
    <row r="7" spans="1:7" ht="15.75">
      <c r="A7" s="2" t="s">
        <v>43</v>
      </c>
      <c r="B7" s="64">
        <v>16353</v>
      </c>
      <c r="C7" s="64">
        <v>6656</v>
      </c>
      <c r="D7" s="64">
        <v>6656</v>
      </c>
      <c r="E7" s="64">
        <f>SUM(B7-C7)</f>
        <v>9697</v>
      </c>
    </row>
    <row r="8" spans="1:7" ht="15.75">
      <c r="A8" s="2" t="s">
        <v>6</v>
      </c>
      <c r="B8" s="64">
        <v>3644</v>
      </c>
      <c r="C8" s="64">
        <v>1344</v>
      </c>
      <c r="D8" s="64">
        <v>1344</v>
      </c>
      <c r="E8" s="64">
        <f>SUM(B8-C8)</f>
        <v>2300</v>
      </c>
    </row>
    <row r="9" spans="1:7" ht="36.6" customHeight="1">
      <c r="A9" s="3" t="s">
        <v>8</v>
      </c>
      <c r="B9" s="64">
        <v>43</v>
      </c>
      <c r="C9" s="64"/>
      <c r="D9" s="64"/>
      <c r="E9" s="64">
        <f t="shared" ref="E9:E17" si="0">SUM(B9-C9)</f>
        <v>43</v>
      </c>
    </row>
    <row r="10" spans="1:7" ht="34.15" customHeight="1">
      <c r="A10" s="3" t="s">
        <v>9</v>
      </c>
      <c r="B10" s="64">
        <v>97</v>
      </c>
      <c r="C10" s="64"/>
      <c r="D10" s="64"/>
      <c r="E10" s="64">
        <f t="shared" si="0"/>
        <v>97</v>
      </c>
    </row>
    <row r="11" spans="1:7" ht="15.75">
      <c r="A11" s="4" t="s">
        <v>10</v>
      </c>
      <c r="B11" s="64">
        <v>7136</v>
      </c>
      <c r="C11" s="64"/>
      <c r="D11" s="64"/>
      <c r="E11" s="64">
        <f t="shared" si="0"/>
        <v>7136</v>
      </c>
    </row>
    <row r="12" spans="1:7" ht="15.75">
      <c r="A12" s="4" t="s">
        <v>11</v>
      </c>
      <c r="B12" s="64">
        <v>1079</v>
      </c>
      <c r="C12" s="64">
        <v>32</v>
      </c>
      <c r="D12" s="64">
        <v>32</v>
      </c>
      <c r="E12" s="64">
        <f t="shared" si="0"/>
        <v>1047</v>
      </c>
    </row>
    <row r="13" spans="1:7" ht="15.75">
      <c r="A13" s="4" t="s">
        <v>12</v>
      </c>
      <c r="B13" s="64">
        <v>103</v>
      </c>
      <c r="C13" s="64"/>
      <c r="D13" s="64"/>
      <c r="E13" s="64">
        <f t="shared" si="0"/>
        <v>103</v>
      </c>
    </row>
    <row r="14" spans="1:7" ht="15.75">
      <c r="A14" s="4" t="s">
        <v>13</v>
      </c>
      <c r="B14" s="64"/>
      <c r="C14" s="64"/>
      <c r="D14" s="64"/>
      <c r="E14" s="64">
        <f t="shared" si="0"/>
        <v>0</v>
      </c>
    </row>
    <row r="15" spans="1:7" ht="15.75">
      <c r="A15" s="4" t="s">
        <v>14</v>
      </c>
      <c r="B15" s="64">
        <v>128</v>
      </c>
      <c r="C15" s="64"/>
      <c r="D15" s="64"/>
      <c r="E15" s="64">
        <f t="shared" si="0"/>
        <v>128</v>
      </c>
    </row>
    <row r="16" spans="1:7" ht="15.75">
      <c r="A16" s="4" t="s">
        <v>15</v>
      </c>
      <c r="B16" s="64">
        <v>1506</v>
      </c>
      <c r="C16" s="64"/>
      <c r="D16" s="64"/>
      <c r="E16" s="64">
        <f t="shared" si="0"/>
        <v>1506</v>
      </c>
    </row>
    <row r="17" spans="1:7" ht="15.75">
      <c r="A17" s="4" t="s">
        <v>16</v>
      </c>
      <c r="B17" s="64">
        <v>1813</v>
      </c>
      <c r="C17" s="64">
        <v>28</v>
      </c>
      <c r="D17" s="64">
        <v>28</v>
      </c>
      <c r="E17" s="64">
        <f t="shared" si="0"/>
        <v>1785</v>
      </c>
      <c r="F17" s="13"/>
      <c r="G17" s="13"/>
    </row>
    <row r="18" spans="1:7" ht="15.75">
      <c r="A18" s="10" t="s">
        <v>19</v>
      </c>
      <c r="B18" s="38">
        <f>SUM(B8:B17)+B7</f>
        <v>31902</v>
      </c>
      <c r="C18" s="39">
        <f>C7+C8+C9++C10+C11+C12+C13+C14+C15+C16+C17</f>
        <v>8060</v>
      </c>
      <c r="D18" s="38">
        <f>D7+D8+D9++D10+D11+D12+D13+D14+D15+D16+D17</f>
        <v>8060</v>
      </c>
      <c r="E18" s="38">
        <f>E7+E8+E9++E10+E11+E12+E13+E14+E15+E16+E17</f>
        <v>23842</v>
      </c>
    </row>
    <row r="19" spans="1:7" ht="88.15" customHeight="1">
      <c r="A19" s="3" t="s">
        <v>20</v>
      </c>
      <c r="B19" s="40">
        <v>8060</v>
      </c>
      <c r="C19" s="41">
        <v>8060</v>
      </c>
      <c r="D19" s="40">
        <v>8060</v>
      </c>
      <c r="E19" s="40"/>
    </row>
    <row r="20" spans="1:7" ht="15.75">
      <c r="A20" s="10" t="s">
        <v>21</v>
      </c>
      <c r="B20" s="38">
        <f>B18-B19</f>
        <v>23842</v>
      </c>
      <c r="C20" s="39">
        <f>C18-C19</f>
        <v>0</v>
      </c>
      <c r="D20" s="38">
        <f>D18-D19</f>
        <v>0</v>
      </c>
      <c r="E20" s="38">
        <f>E18-E19</f>
        <v>23842</v>
      </c>
    </row>
    <row r="21" spans="1:7" ht="15.75">
      <c r="A21" s="7" t="s">
        <v>22</v>
      </c>
      <c r="B21" s="63">
        <v>1.04</v>
      </c>
      <c r="C21" s="62">
        <v>1.04</v>
      </c>
      <c r="D21" s="63"/>
      <c r="E21" s="61">
        <v>1.04</v>
      </c>
    </row>
    <row r="22" spans="1:7" ht="31.9" customHeight="1">
      <c r="A22" s="9" t="s">
        <v>23</v>
      </c>
      <c r="B22" s="32">
        <f>B20*B21</f>
        <v>24795.68</v>
      </c>
      <c r="C22" s="33">
        <f>C20*C21</f>
        <v>0</v>
      </c>
      <c r="D22" s="32"/>
      <c r="E22" s="32">
        <f>E20*E21</f>
        <v>24795.68</v>
      </c>
    </row>
    <row r="23" spans="1:7" ht="16.149999999999999" customHeight="1">
      <c r="A23" s="7" t="s">
        <v>18</v>
      </c>
      <c r="B23" s="42">
        <v>37800</v>
      </c>
      <c r="C23" s="43">
        <v>37800</v>
      </c>
      <c r="D23" s="42"/>
      <c r="E23" s="42">
        <v>37800</v>
      </c>
    </row>
    <row r="24" spans="1:7" ht="16.149999999999999" customHeight="1">
      <c r="A24" s="8" t="s">
        <v>29</v>
      </c>
      <c r="B24" s="65">
        <f>B22/B23*1000</f>
        <v>655.97037037037046</v>
      </c>
      <c r="C24" s="66">
        <f>C22/C23*1000</f>
        <v>0</v>
      </c>
      <c r="D24" s="17"/>
      <c r="E24" s="65">
        <f>E22/E23*1000</f>
        <v>655.97037037037046</v>
      </c>
    </row>
    <row r="25" spans="1:7" ht="30" customHeight="1">
      <c r="A25" s="8" t="s">
        <v>24</v>
      </c>
      <c r="B25" s="65">
        <v>20.58</v>
      </c>
      <c r="C25" s="18">
        <v>20.58</v>
      </c>
      <c r="D25" s="16"/>
      <c r="E25" s="16">
        <v>20.58</v>
      </c>
    </row>
    <row r="26" spans="1:7" ht="31.9" customHeight="1">
      <c r="A26" s="9" t="s">
        <v>35</v>
      </c>
      <c r="B26" s="32">
        <f>B24*B25</f>
        <v>13499.870222222224</v>
      </c>
      <c r="C26" s="33">
        <f>C24*C25</f>
        <v>0</v>
      </c>
      <c r="D26" s="32"/>
      <c r="E26" s="32">
        <f>E24*E25</f>
        <v>13499.870222222224</v>
      </c>
    </row>
    <row r="27" spans="1:7" ht="15.75" hidden="1">
      <c r="A27" s="14">
        <v>0.05</v>
      </c>
      <c r="B27" s="34">
        <f>SUM(C27+E27)</f>
        <v>674.99351111111127</v>
      </c>
      <c r="C27" s="35">
        <f>C26*A27</f>
        <v>0</v>
      </c>
      <c r="D27" s="34"/>
      <c r="E27" s="34">
        <f>E26*A27</f>
        <v>674.99351111111127</v>
      </c>
    </row>
    <row r="28" spans="1:7" ht="15.75">
      <c r="A28" s="14">
        <v>0.1</v>
      </c>
      <c r="B28" s="34">
        <f>B26*A28</f>
        <v>1349.9870222222225</v>
      </c>
      <c r="C28" s="35">
        <f>C26*A28</f>
        <v>0</v>
      </c>
      <c r="D28" s="34"/>
      <c r="E28" s="34">
        <f>E26*A28</f>
        <v>1349.9870222222225</v>
      </c>
    </row>
    <row r="29" spans="1:7" ht="15.75">
      <c r="A29" s="14">
        <v>0.2</v>
      </c>
      <c r="B29" s="34">
        <f>B26*A29</f>
        <v>2699.9740444444451</v>
      </c>
      <c r="C29" s="35">
        <f>C26*A29</f>
        <v>0</v>
      </c>
      <c r="D29" s="34"/>
      <c r="E29" s="34">
        <f>E26*A29</f>
        <v>2699.9740444444451</v>
      </c>
    </row>
    <row r="30" spans="1:7" ht="15.75" hidden="1">
      <c r="A30" s="14">
        <v>0.5</v>
      </c>
      <c r="B30" s="34">
        <f>B26*A30</f>
        <v>6749.9351111111118</v>
      </c>
      <c r="C30" s="35">
        <v>1630</v>
      </c>
      <c r="D30" s="44"/>
      <c r="E30" s="34">
        <f>E26*A30</f>
        <v>6749.9351111111118</v>
      </c>
    </row>
    <row r="31" spans="1:7" ht="15.75">
      <c r="A31" s="14">
        <v>0.8</v>
      </c>
      <c r="B31" s="34">
        <f>B26*A31</f>
        <v>10799.89617777778</v>
      </c>
      <c r="C31" s="35">
        <f>C26*A31</f>
        <v>0</v>
      </c>
      <c r="D31" s="34"/>
      <c r="E31" s="34">
        <f>E26*A31</f>
        <v>10799.89617777778</v>
      </c>
    </row>
    <row r="32" spans="1:7" ht="15.75">
      <c r="A32" s="14">
        <v>0.9</v>
      </c>
      <c r="B32" s="34">
        <f>B26*A32</f>
        <v>12149.883200000002</v>
      </c>
      <c r="C32" s="35">
        <f>C26*A32</f>
        <v>0</v>
      </c>
      <c r="D32" s="34"/>
      <c r="E32" s="34">
        <f>E26*A32</f>
        <v>12149.883200000002</v>
      </c>
    </row>
    <row r="33" spans="1:249" ht="15.75" hidden="1">
      <c r="A33" s="14">
        <v>0.95</v>
      </c>
      <c r="B33" s="34">
        <f>SUM(C33+E33)</f>
        <v>9433</v>
      </c>
      <c r="C33" s="35">
        <f>C26*A33</f>
        <v>0</v>
      </c>
      <c r="D33" s="34"/>
      <c r="E33" s="34">
        <v>9433</v>
      </c>
    </row>
    <row r="34" spans="1:249" s="20" customFormat="1" ht="16.5" customHeight="1">
      <c r="A34" s="70"/>
      <c r="B34" s="70"/>
    </row>
    <row r="35" spans="1:249" s="20" customFormat="1" ht="3.75" customHeight="1">
      <c r="B35" s="22"/>
    </row>
    <row r="36" spans="1:249" s="20" customFormat="1" ht="16.5" customHeight="1">
      <c r="A36" s="20" t="s">
        <v>45</v>
      </c>
      <c r="B36" s="74" t="s">
        <v>46</v>
      </c>
      <c r="C36" s="74"/>
      <c r="D36" s="71" t="s">
        <v>47</v>
      </c>
      <c r="E36" s="71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</row>
    <row r="37" spans="1:249" s="27" customFormat="1" ht="15.75" customHeight="1">
      <c r="A37" s="27" t="s">
        <v>30</v>
      </c>
      <c r="B37" s="25" t="s">
        <v>50</v>
      </c>
      <c r="C37" s="67"/>
      <c r="D37" s="72" t="s">
        <v>48</v>
      </c>
      <c r="E37" s="72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</row>
    <row r="38" spans="1:249" s="20" customFormat="1" ht="9" customHeight="1">
      <c r="A38" s="29"/>
      <c r="B38" s="29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</row>
    <row r="39" spans="1:249" s="20" customFormat="1" ht="16.5">
      <c r="A39" s="20" t="s">
        <v>49</v>
      </c>
      <c r="B39" s="69" t="s">
        <v>53</v>
      </c>
      <c r="C39" s="69"/>
      <c r="D39" s="69"/>
      <c r="E39" s="69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</row>
    <row r="40" spans="1:249" s="20" customFormat="1" ht="9.75" customHeight="1">
      <c r="A40" s="29"/>
      <c r="B40" s="29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</row>
    <row r="41" spans="1:249" s="20" customFormat="1" ht="16.5">
      <c r="A41" s="29" t="s">
        <v>32</v>
      </c>
      <c r="B41" s="29" t="s">
        <v>32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</row>
    <row r="42" spans="1:249" s="21" customFormat="1" ht="9.75" hidden="1" customHeight="1">
      <c r="A42" s="28"/>
      <c r="B42" s="29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</row>
    <row r="43" spans="1:249" s="21" customFormat="1" ht="16.899999999999999" hidden="1" customHeight="1">
      <c r="A43" s="28" t="s">
        <v>31</v>
      </c>
      <c r="B43" s="29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</row>
    <row r="44" spans="1:249" s="21" customFormat="1" ht="9.75" hidden="1" customHeight="1">
      <c r="A44" s="29"/>
      <c r="B44" s="29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</row>
    <row r="45" spans="1:249" s="21" customFormat="1" ht="16.5" hidden="1">
      <c r="A45" s="30" t="s">
        <v>32</v>
      </c>
      <c r="B45" s="29"/>
      <c r="C45" s="23"/>
      <c r="D45" s="23"/>
      <c r="E45" s="23"/>
      <c r="F45" s="23"/>
      <c r="G45" s="24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</row>
    <row r="51" spans="5:5">
      <c r="E51" t="s">
        <v>52</v>
      </c>
    </row>
  </sheetData>
  <mergeCells count="8">
    <mergeCell ref="D37:E37"/>
    <mergeCell ref="B39:E39"/>
    <mergeCell ref="A1:E1"/>
    <mergeCell ref="A2:E2"/>
    <mergeCell ref="A3:E3"/>
    <mergeCell ref="A34:B34"/>
    <mergeCell ref="B36:C36"/>
    <mergeCell ref="D36:E36"/>
  </mergeCells>
  <pageMargins left="1.0629921259842521" right="0.43307086614173229" top="0.51181102362204722" bottom="0.47244094488188981" header="0.27559055118110237" footer="0.23622047244094491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51"/>
  <sheetViews>
    <sheetView topLeftCell="A23" workbookViewId="0">
      <selection activeCell="E50" sqref="E50"/>
    </sheetView>
  </sheetViews>
  <sheetFormatPr defaultRowHeight="15"/>
  <cols>
    <col min="1" max="1" width="35" customWidth="1"/>
    <col min="2" max="2" width="14.85546875" customWidth="1"/>
    <col min="3" max="3" width="24.140625" customWidth="1"/>
    <col min="4" max="4" width="12.7109375" customWidth="1"/>
    <col min="5" max="5" width="14.28515625" customWidth="1"/>
  </cols>
  <sheetData>
    <row r="1" spans="1:7" ht="17.45" customHeight="1">
      <c r="A1" s="73" t="s">
        <v>34</v>
      </c>
      <c r="B1" s="73"/>
      <c r="C1" s="73"/>
      <c r="D1" s="73"/>
      <c r="E1" s="73"/>
      <c r="G1" s="31"/>
    </row>
    <row r="2" spans="1:7" ht="19.149999999999999" customHeight="1">
      <c r="A2" s="73" t="s">
        <v>33</v>
      </c>
      <c r="B2" s="73"/>
      <c r="C2" s="73"/>
      <c r="D2" s="73"/>
      <c r="E2" s="73"/>
      <c r="G2" s="31"/>
    </row>
    <row r="3" spans="1:7" ht="19.5" customHeight="1">
      <c r="A3" s="73" t="s">
        <v>44</v>
      </c>
      <c r="B3" s="73"/>
      <c r="C3" s="73"/>
      <c r="D3" s="73"/>
      <c r="E3" s="73"/>
      <c r="G3" s="31"/>
    </row>
    <row r="4" spans="1:7" ht="8.4499999999999993" customHeight="1">
      <c r="A4" s="11"/>
      <c r="B4" s="1"/>
      <c r="C4" s="1"/>
      <c r="D4" s="1"/>
      <c r="E4" s="1"/>
    </row>
    <row r="5" spans="1:7" ht="99" customHeight="1">
      <c r="A5" s="12" t="s">
        <v>0</v>
      </c>
      <c r="B5" s="12" t="s">
        <v>7</v>
      </c>
      <c r="C5" s="12" t="s">
        <v>25</v>
      </c>
      <c r="D5" s="12" t="s">
        <v>27</v>
      </c>
      <c r="E5" s="12" t="s">
        <v>26</v>
      </c>
    </row>
    <row r="6" spans="1:7" ht="15.75">
      <c r="A6" s="6">
        <v>1</v>
      </c>
      <c r="B6" s="6">
        <v>2</v>
      </c>
      <c r="C6" s="6">
        <v>3</v>
      </c>
      <c r="D6" s="6">
        <v>4</v>
      </c>
      <c r="E6" s="6">
        <v>5</v>
      </c>
    </row>
    <row r="7" spans="1:7" ht="15.75">
      <c r="A7" s="2" t="s">
        <v>43</v>
      </c>
      <c r="B7" s="64">
        <v>16353</v>
      </c>
      <c r="C7" s="64">
        <v>6656</v>
      </c>
      <c r="D7" s="64">
        <v>6656</v>
      </c>
      <c r="E7" s="64">
        <f>SUM(B7-C7)</f>
        <v>9697</v>
      </c>
    </row>
    <row r="8" spans="1:7" ht="15.75">
      <c r="A8" s="2" t="s">
        <v>6</v>
      </c>
      <c r="B8" s="64">
        <v>3644</v>
      </c>
      <c r="C8" s="64">
        <v>1344</v>
      </c>
      <c r="D8" s="64">
        <v>1344</v>
      </c>
      <c r="E8" s="64">
        <f>SUM(B8-C8)</f>
        <v>2300</v>
      </c>
    </row>
    <row r="9" spans="1:7" ht="36.6" customHeight="1">
      <c r="A9" s="3" t="s">
        <v>8</v>
      </c>
      <c r="B9" s="64">
        <v>43</v>
      </c>
      <c r="C9" s="64"/>
      <c r="D9" s="64"/>
      <c r="E9" s="64">
        <f t="shared" ref="E9:E17" si="0">SUM(B9-C9)</f>
        <v>43</v>
      </c>
    </row>
    <row r="10" spans="1:7" ht="34.15" customHeight="1">
      <c r="A10" s="3" t="s">
        <v>9</v>
      </c>
      <c r="B10" s="64">
        <v>97</v>
      </c>
      <c r="C10" s="64"/>
      <c r="D10" s="64"/>
      <c r="E10" s="64">
        <f t="shared" si="0"/>
        <v>97</v>
      </c>
    </row>
    <row r="11" spans="1:7" ht="15.75">
      <c r="A11" s="4" t="s">
        <v>10</v>
      </c>
      <c r="B11" s="64">
        <v>7136</v>
      </c>
      <c r="C11" s="64"/>
      <c r="D11" s="64"/>
      <c r="E11" s="64">
        <f t="shared" si="0"/>
        <v>7136</v>
      </c>
    </row>
    <row r="12" spans="1:7" ht="15.75">
      <c r="A12" s="4" t="s">
        <v>11</v>
      </c>
      <c r="B12" s="64">
        <v>1079</v>
      </c>
      <c r="C12" s="64">
        <v>32</v>
      </c>
      <c r="D12" s="64">
        <v>32</v>
      </c>
      <c r="E12" s="64">
        <f t="shared" si="0"/>
        <v>1047</v>
      </c>
    </row>
    <row r="13" spans="1:7" ht="15.75">
      <c r="A13" s="4" t="s">
        <v>12</v>
      </c>
      <c r="B13" s="64">
        <v>103</v>
      </c>
      <c r="C13" s="64"/>
      <c r="D13" s="64"/>
      <c r="E13" s="64">
        <f t="shared" si="0"/>
        <v>103</v>
      </c>
    </row>
    <row r="14" spans="1:7" ht="15.75">
      <c r="A14" s="4" t="s">
        <v>13</v>
      </c>
      <c r="B14" s="64"/>
      <c r="C14" s="64"/>
      <c r="D14" s="64"/>
      <c r="E14" s="64">
        <f t="shared" si="0"/>
        <v>0</v>
      </c>
    </row>
    <row r="15" spans="1:7" ht="15.75">
      <c r="A15" s="4" t="s">
        <v>14</v>
      </c>
      <c r="B15" s="64">
        <v>128</v>
      </c>
      <c r="C15" s="64"/>
      <c r="D15" s="64"/>
      <c r="E15" s="64">
        <f t="shared" si="0"/>
        <v>128</v>
      </c>
    </row>
    <row r="16" spans="1:7" ht="15.75">
      <c r="A16" s="4" t="s">
        <v>15</v>
      </c>
      <c r="B16" s="64">
        <v>1506</v>
      </c>
      <c r="C16" s="64"/>
      <c r="D16" s="64"/>
      <c r="E16" s="64">
        <f t="shared" si="0"/>
        <v>1506</v>
      </c>
    </row>
    <row r="17" spans="1:7" ht="15.75">
      <c r="A17" s="4" t="s">
        <v>16</v>
      </c>
      <c r="B17" s="64">
        <v>1813</v>
      </c>
      <c r="C17" s="64">
        <v>28</v>
      </c>
      <c r="D17" s="64">
        <v>28</v>
      </c>
      <c r="E17" s="64">
        <f t="shared" si="0"/>
        <v>1785</v>
      </c>
      <c r="F17" s="13"/>
      <c r="G17" s="13"/>
    </row>
    <row r="18" spans="1:7" ht="15.75">
      <c r="A18" s="10" t="s">
        <v>19</v>
      </c>
      <c r="B18" s="38">
        <f>SUM(B8:B17)+B7</f>
        <v>31902</v>
      </c>
      <c r="C18" s="39">
        <f>C7+C8+C9++C10+C11+C12+C13+C14+C15+C16+C17</f>
        <v>8060</v>
      </c>
      <c r="D18" s="38">
        <f>D7+D8+D9++D10+D11+D12+D13+D14+D15+D16+D17</f>
        <v>8060</v>
      </c>
      <c r="E18" s="38">
        <f>E7+E8+E9++E10+E11+E12+E13+E14+E15+E16+E17</f>
        <v>23842</v>
      </c>
    </row>
    <row r="19" spans="1:7" ht="88.15" customHeight="1">
      <c r="A19" s="3" t="s">
        <v>20</v>
      </c>
      <c r="B19" s="40">
        <v>8060</v>
      </c>
      <c r="C19" s="41">
        <v>8060</v>
      </c>
      <c r="D19" s="40">
        <v>8060</v>
      </c>
      <c r="E19" s="40"/>
    </row>
    <row r="20" spans="1:7" ht="15.75">
      <c r="A20" s="10" t="s">
        <v>21</v>
      </c>
      <c r="B20" s="38">
        <f>B18-B19</f>
        <v>23842</v>
      </c>
      <c r="C20" s="39">
        <f>C18-C19</f>
        <v>0</v>
      </c>
      <c r="D20" s="38">
        <f>D18-D19</f>
        <v>0</v>
      </c>
      <c r="E20" s="38">
        <f>E18-E19</f>
        <v>23842</v>
      </c>
    </row>
    <row r="21" spans="1:7" ht="15.75">
      <c r="A21" s="7" t="s">
        <v>22</v>
      </c>
      <c r="B21" s="63">
        <v>1.04</v>
      </c>
      <c r="C21" s="62">
        <v>1.04</v>
      </c>
      <c r="D21" s="63"/>
      <c r="E21" s="61">
        <v>1.04</v>
      </c>
    </row>
    <row r="22" spans="1:7" ht="31.9" customHeight="1">
      <c r="A22" s="9" t="s">
        <v>23</v>
      </c>
      <c r="B22" s="32">
        <f>B20*B21</f>
        <v>24795.68</v>
      </c>
      <c r="C22" s="33">
        <f>C20*C21</f>
        <v>0</v>
      </c>
      <c r="D22" s="32"/>
      <c r="E22" s="32">
        <f>E20*E21</f>
        <v>24795.68</v>
      </c>
    </row>
    <row r="23" spans="1:7" ht="16.149999999999999" customHeight="1">
      <c r="A23" s="7" t="s">
        <v>18</v>
      </c>
      <c r="B23" s="42">
        <v>37800</v>
      </c>
      <c r="C23" s="43">
        <v>37800</v>
      </c>
      <c r="D23" s="42"/>
      <c r="E23" s="42">
        <v>37800</v>
      </c>
    </row>
    <row r="24" spans="1:7" ht="16.149999999999999" customHeight="1">
      <c r="A24" s="8" t="s">
        <v>29</v>
      </c>
      <c r="B24" s="65">
        <f>B22/B23*1000</f>
        <v>655.97037037037046</v>
      </c>
      <c r="C24" s="66">
        <f>C22/C23*1000</f>
        <v>0</v>
      </c>
      <c r="D24" s="17"/>
      <c r="E24" s="65">
        <f>E22/E23*1000</f>
        <v>655.97037037037046</v>
      </c>
    </row>
    <row r="25" spans="1:7" ht="30" customHeight="1">
      <c r="A25" s="8" t="s">
        <v>24</v>
      </c>
      <c r="B25" s="65">
        <v>20.58</v>
      </c>
      <c r="C25" s="18">
        <v>20.58</v>
      </c>
      <c r="D25" s="16"/>
      <c r="E25" s="16">
        <v>20.58</v>
      </c>
    </row>
    <row r="26" spans="1:7" ht="31.9" customHeight="1">
      <c r="A26" s="9" t="s">
        <v>35</v>
      </c>
      <c r="B26" s="32">
        <f>B24*B25</f>
        <v>13499.870222222224</v>
      </c>
      <c r="C26" s="33">
        <f>C24*C25</f>
        <v>0</v>
      </c>
      <c r="D26" s="32"/>
      <c r="E26" s="32">
        <f>E24*E25</f>
        <v>13499.870222222224</v>
      </c>
    </row>
    <row r="27" spans="1:7" ht="15.75" hidden="1">
      <c r="A27" s="14">
        <v>0.05</v>
      </c>
      <c r="B27" s="34">
        <f>SUM(C27+E27)</f>
        <v>674.99351111111127</v>
      </c>
      <c r="C27" s="35">
        <f>C26*A27</f>
        <v>0</v>
      </c>
      <c r="D27" s="34"/>
      <c r="E27" s="34">
        <f>E26*A27</f>
        <v>674.99351111111127</v>
      </c>
    </row>
    <row r="28" spans="1:7" ht="15.75">
      <c r="A28" s="14">
        <v>0.1</v>
      </c>
      <c r="B28" s="34">
        <f>B26*A28</f>
        <v>1349.9870222222225</v>
      </c>
      <c r="C28" s="35">
        <f>C26*A28</f>
        <v>0</v>
      </c>
      <c r="D28" s="34"/>
      <c r="E28" s="34">
        <f>E26*A28</f>
        <v>1349.9870222222225</v>
      </c>
    </row>
    <row r="29" spans="1:7" ht="15.75">
      <c r="A29" s="14">
        <v>0.2</v>
      </c>
      <c r="B29" s="34">
        <f>B26*A29</f>
        <v>2699.9740444444451</v>
      </c>
      <c r="C29" s="35">
        <f>C26*A29</f>
        <v>0</v>
      </c>
      <c r="D29" s="34"/>
      <c r="E29" s="34">
        <f>E26*A29</f>
        <v>2699.9740444444451</v>
      </c>
    </row>
    <row r="30" spans="1:7" ht="15.75" hidden="1">
      <c r="A30" s="14">
        <v>0.5</v>
      </c>
      <c r="B30" s="34">
        <f>B26*A30</f>
        <v>6749.9351111111118</v>
      </c>
      <c r="C30" s="35">
        <v>1630</v>
      </c>
      <c r="D30" s="44"/>
      <c r="E30" s="34">
        <f>E26*A30</f>
        <v>6749.9351111111118</v>
      </c>
    </row>
    <row r="31" spans="1:7" ht="15.75">
      <c r="A31" s="14">
        <v>0.8</v>
      </c>
      <c r="B31" s="34">
        <f>B26*A31</f>
        <v>10799.89617777778</v>
      </c>
      <c r="C31" s="35">
        <f>C26*A31</f>
        <v>0</v>
      </c>
      <c r="D31" s="34"/>
      <c r="E31" s="34">
        <f>E26*A31</f>
        <v>10799.89617777778</v>
      </c>
    </row>
    <row r="32" spans="1:7" ht="15.75">
      <c r="A32" s="14">
        <v>0.9</v>
      </c>
      <c r="B32" s="34">
        <f>B26*A32</f>
        <v>12149.883200000002</v>
      </c>
      <c r="C32" s="35">
        <f>C26*A32</f>
        <v>0</v>
      </c>
      <c r="D32" s="34"/>
      <c r="E32" s="34">
        <f>E26*A32</f>
        <v>12149.883200000002</v>
      </c>
    </row>
    <row r="33" spans="1:249" ht="15.75" hidden="1">
      <c r="A33" s="14">
        <v>0.95</v>
      </c>
      <c r="B33" s="34">
        <f>SUM(C33+E33)</f>
        <v>9433</v>
      </c>
      <c r="C33" s="35">
        <f>C26*A33</f>
        <v>0</v>
      </c>
      <c r="D33" s="34"/>
      <c r="E33" s="34">
        <v>9433</v>
      </c>
    </row>
    <row r="34" spans="1:249" s="20" customFormat="1" ht="16.5" customHeight="1">
      <c r="A34" s="70"/>
      <c r="B34" s="70"/>
    </row>
    <row r="35" spans="1:249" s="20" customFormat="1" ht="3.75" customHeight="1">
      <c r="B35" s="22"/>
    </row>
    <row r="36" spans="1:249" s="20" customFormat="1" ht="16.5" customHeight="1">
      <c r="A36" s="20" t="s">
        <v>45</v>
      </c>
      <c r="B36" s="74" t="s">
        <v>46</v>
      </c>
      <c r="C36" s="74"/>
      <c r="D36" s="71" t="s">
        <v>47</v>
      </c>
      <c r="E36" s="71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</row>
    <row r="37" spans="1:249" s="27" customFormat="1" ht="15.75" customHeight="1">
      <c r="A37" s="27" t="s">
        <v>30</v>
      </c>
      <c r="B37" s="25" t="s">
        <v>50</v>
      </c>
      <c r="C37" s="67"/>
      <c r="D37" s="72" t="s">
        <v>48</v>
      </c>
      <c r="E37" s="72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</row>
    <row r="38" spans="1:249" s="20" customFormat="1" ht="9" customHeight="1">
      <c r="A38" s="29"/>
      <c r="B38" s="29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</row>
    <row r="39" spans="1:249" s="20" customFormat="1" ht="16.5">
      <c r="A39" s="20" t="s">
        <v>49</v>
      </c>
      <c r="B39" s="69" t="s">
        <v>54</v>
      </c>
      <c r="C39" s="69"/>
      <c r="D39" s="69"/>
      <c r="E39" s="69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</row>
    <row r="40" spans="1:249" s="20" customFormat="1" ht="9.75" customHeight="1">
      <c r="A40" s="29"/>
      <c r="B40" s="29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</row>
    <row r="41" spans="1:249" s="20" customFormat="1" ht="16.5">
      <c r="A41" s="29" t="s">
        <v>32</v>
      </c>
      <c r="B41" s="29" t="s">
        <v>32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</row>
    <row r="42" spans="1:249" s="21" customFormat="1" ht="9.75" hidden="1" customHeight="1">
      <c r="A42" s="28"/>
      <c r="B42" s="29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</row>
    <row r="43" spans="1:249" s="21" customFormat="1" ht="16.899999999999999" hidden="1" customHeight="1">
      <c r="A43" s="28" t="s">
        <v>31</v>
      </c>
      <c r="B43" s="29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</row>
    <row r="44" spans="1:249" s="21" customFormat="1" ht="9.75" hidden="1" customHeight="1">
      <c r="A44" s="29"/>
      <c r="B44" s="29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</row>
    <row r="45" spans="1:249" s="21" customFormat="1" ht="16.5" hidden="1">
      <c r="A45" s="30" t="s">
        <v>32</v>
      </c>
      <c r="B45" s="29"/>
      <c r="C45" s="23"/>
      <c r="D45" s="23"/>
      <c r="E45" s="23"/>
      <c r="F45" s="23"/>
      <c r="G45" s="24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</row>
    <row r="51" spans="5:5">
      <c r="E51" t="s">
        <v>52</v>
      </c>
    </row>
  </sheetData>
  <mergeCells count="8">
    <mergeCell ref="D37:E37"/>
    <mergeCell ref="B39:E39"/>
    <mergeCell ref="A1:E1"/>
    <mergeCell ref="A2:E2"/>
    <mergeCell ref="A3:E3"/>
    <mergeCell ref="A34:B34"/>
    <mergeCell ref="B36:C36"/>
    <mergeCell ref="D36:E36"/>
  </mergeCells>
  <pageMargins left="1.0629921259842521" right="0.43307086614173229" top="0.51181102362204722" bottom="0.47244094488188981" header="0.27559055118110237" footer="0.23622047244094491"/>
  <pageSetup paperSize="9" scale="8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51"/>
  <sheetViews>
    <sheetView topLeftCell="A16" workbookViewId="0">
      <selection activeCell="G38" sqref="G38"/>
    </sheetView>
  </sheetViews>
  <sheetFormatPr defaultRowHeight="15"/>
  <cols>
    <col min="1" max="1" width="35" customWidth="1"/>
    <col min="2" max="2" width="14.85546875" customWidth="1"/>
    <col min="3" max="3" width="24.140625" customWidth="1"/>
    <col min="4" max="4" width="12.7109375" customWidth="1"/>
    <col min="5" max="5" width="14.28515625" customWidth="1"/>
  </cols>
  <sheetData>
    <row r="1" spans="1:7" ht="17.45" customHeight="1">
      <c r="A1" s="73" t="s">
        <v>34</v>
      </c>
      <c r="B1" s="73"/>
      <c r="C1" s="73"/>
      <c r="D1" s="73"/>
      <c r="E1" s="73"/>
      <c r="G1" s="31"/>
    </row>
    <row r="2" spans="1:7" ht="19.149999999999999" customHeight="1">
      <c r="A2" s="73" t="s">
        <v>33</v>
      </c>
      <c r="B2" s="73"/>
      <c r="C2" s="73"/>
      <c r="D2" s="73"/>
      <c r="E2" s="73"/>
      <c r="G2" s="31"/>
    </row>
    <row r="3" spans="1:7" ht="19.5" customHeight="1">
      <c r="A3" s="73" t="s">
        <v>44</v>
      </c>
      <c r="B3" s="73"/>
      <c r="C3" s="73"/>
      <c r="D3" s="73"/>
      <c r="E3" s="73"/>
      <c r="G3" s="31"/>
    </row>
    <row r="4" spans="1:7" ht="8.4499999999999993" customHeight="1">
      <c r="A4" s="11"/>
      <c r="B4" s="1"/>
      <c r="C4" s="1"/>
      <c r="D4" s="1"/>
      <c r="E4" s="1"/>
    </row>
    <row r="5" spans="1:7" ht="99" customHeight="1">
      <c r="A5" s="12" t="s">
        <v>0</v>
      </c>
      <c r="B5" s="12" t="s">
        <v>7</v>
      </c>
      <c r="C5" s="12" t="s">
        <v>25</v>
      </c>
      <c r="D5" s="12" t="s">
        <v>27</v>
      </c>
      <c r="E5" s="12" t="s">
        <v>26</v>
      </c>
    </row>
    <row r="6" spans="1:7" ht="15.75">
      <c r="A6" s="6">
        <v>1</v>
      </c>
      <c r="B6" s="6">
        <v>2</v>
      </c>
      <c r="C6" s="6">
        <v>3</v>
      </c>
      <c r="D6" s="6">
        <v>4</v>
      </c>
      <c r="E6" s="6">
        <v>5</v>
      </c>
    </row>
    <row r="7" spans="1:7" ht="15.75">
      <c r="A7" s="2" t="s">
        <v>43</v>
      </c>
      <c r="B7" s="64">
        <v>16353</v>
      </c>
      <c r="C7" s="64">
        <v>6656</v>
      </c>
      <c r="D7" s="64">
        <v>6656</v>
      </c>
      <c r="E7" s="64">
        <f>SUM(B7-C7)</f>
        <v>9697</v>
      </c>
    </row>
    <row r="8" spans="1:7" ht="15.75">
      <c r="A8" s="2" t="s">
        <v>6</v>
      </c>
      <c r="B8" s="64">
        <v>3644</v>
      </c>
      <c r="C8" s="64">
        <v>1344</v>
      </c>
      <c r="D8" s="64">
        <v>1344</v>
      </c>
      <c r="E8" s="64">
        <f>SUM(B8-C8)</f>
        <v>2300</v>
      </c>
    </row>
    <row r="9" spans="1:7" ht="36.6" customHeight="1">
      <c r="A9" s="3" t="s">
        <v>8</v>
      </c>
      <c r="B9" s="64">
        <v>43</v>
      </c>
      <c r="C9" s="64"/>
      <c r="D9" s="64"/>
      <c r="E9" s="64">
        <f t="shared" ref="E9:E17" si="0">SUM(B9-C9)</f>
        <v>43</v>
      </c>
    </row>
    <row r="10" spans="1:7" ht="34.15" customHeight="1">
      <c r="A10" s="3" t="s">
        <v>9</v>
      </c>
      <c r="B10" s="64">
        <v>97</v>
      </c>
      <c r="C10" s="64"/>
      <c r="D10" s="64"/>
      <c r="E10" s="64">
        <f t="shared" si="0"/>
        <v>97</v>
      </c>
    </row>
    <row r="11" spans="1:7" ht="15.75">
      <c r="A11" s="4" t="s">
        <v>10</v>
      </c>
      <c r="B11" s="64">
        <v>7136</v>
      </c>
      <c r="C11" s="64"/>
      <c r="D11" s="64"/>
      <c r="E11" s="64">
        <f t="shared" si="0"/>
        <v>7136</v>
      </c>
    </row>
    <row r="12" spans="1:7" ht="15.75">
      <c r="A12" s="4" t="s">
        <v>11</v>
      </c>
      <c r="B12" s="64">
        <v>1079</v>
      </c>
      <c r="C12" s="64">
        <v>32</v>
      </c>
      <c r="D12" s="64">
        <v>32</v>
      </c>
      <c r="E12" s="64">
        <f t="shared" si="0"/>
        <v>1047</v>
      </c>
    </row>
    <row r="13" spans="1:7" ht="15.75">
      <c r="A13" s="4" t="s">
        <v>12</v>
      </c>
      <c r="B13" s="64">
        <v>103</v>
      </c>
      <c r="C13" s="64"/>
      <c r="D13" s="64"/>
      <c r="E13" s="64">
        <f t="shared" si="0"/>
        <v>103</v>
      </c>
    </row>
    <row r="14" spans="1:7" ht="15.75">
      <c r="A14" s="4" t="s">
        <v>13</v>
      </c>
      <c r="B14" s="64"/>
      <c r="C14" s="64"/>
      <c r="D14" s="64"/>
      <c r="E14" s="64">
        <f t="shared" si="0"/>
        <v>0</v>
      </c>
    </row>
    <row r="15" spans="1:7" ht="15.75">
      <c r="A15" s="4" t="s">
        <v>14</v>
      </c>
      <c r="B15" s="64">
        <v>128</v>
      </c>
      <c r="C15" s="64"/>
      <c r="D15" s="64"/>
      <c r="E15" s="64">
        <f t="shared" si="0"/>
        <v>128</v>
      </c>
    </row>
    <row r="16" spans="1:7" ht="15.75">
      <c r="A16" s="4" t="s">
        <v>15</v>
      </c>
      <c r="B16" s="64">
        <v>1506</v>
      </c>
      <c r="C16" s="64"/>
      <c r="D16" s="64"/>
      <c r="E16" s="64">
        <f t="shared" si="0"/>
        <v>1506</v>
      </c>
    </row>
    <row r="17" spans="1:7" ht="15.75">
      <c r="A17" s="4" t="s">
        <v>16</v>
      </c>
      <c r="B17" s="64">
        <v>1813</v>
      </c>
      <c r="C17" s="64">
        <v>28</v>
      </c>
      <c r="D17" s="64">
        <v>28</v>
      </c>
      <c r="E17" s="64">
        <f t="shared" si="0"/>
        <v>1785</v>
      </c>
      <c r="F17" s="13"/>
      <c r="G17" s="13"/>
    </row>
    <row r="18" spans="1:7" ht="15.75">
      <c r="A18" s="10" t="s">
        <v>19</v>
      </c>
      <c r="B18" s="38">
        <f>SUM(B8:B17)+B7</f>
        <v>31902</v>
      </c>
      <c r="C18" s="39">
        <f>C7+C8+C9++C10+C11+C12+C13+C14+C15+C16+C17</f>
        <v>8060</v>
      </c>
      <c r="D18" s="38">
        <f>D7+D8+D9++D10+D11+D12+D13+D14+D15+D16+D17</f>
        <v>8060</v>
      </c>
      <c r="E18" s="38">
        <f>E7+E8+E9++E10+E11+E12+E13+E14+E15+E16+E17</f>
        <v>23842</v>
      </c>
    </row>
    <row r="19" spans="1:7" ht="88.15" customHeight="1">
      <c r="A19" s="3" t="s">
        <v>20</v>
      </c>
      <c r="B19" s="40">
        <v>8060</v>
      </c>
      <c r="C19" s="41">
        <v>8060</v>
      </c>
      <c r="D19" s="40">
        <v>8060</v>
      </c>
      <c r="E19" s="40"/>
    </row>
    <row r="20" spans="1:7" ht="15.75">
      <c r="A20" s="10" t="s">
        <v>21</v>
      </c>
      <c r="B20" s="38">
        <f>B18-B19</f>
        <v>23842</v>
      </c>
      <c r="C20" s="39">
        <f>C18-C19</f>
        <v>0</v>
      </c>
      <c r="D20" s="38">
        <f>D18-D19</f>
        <v>0</v>
      </c>
      <c r="E20" s="38">
        <f>E18-E19</f>
        <v>23842</v>
      </c>
    </row>
    <row r="21" spans="1:7" ht="15.75">
      <c r="A21" s="7" t="s">
        <v>22</v>
      </c>
      <c r="B21" s="63">
        <v>1.04</v>
      </c>
      <c r="C21" s="62">
        <v>1.04</v>
      </c>
      <c r="D21" s="63"/>
      <c r="E21" s="61">
        <v>1.04</v>
      </c>
    </row>
    <row r="22" spans="1:7" ht="31.9" customHeight="1">
      <c r="A22" s="9" t="s">
        <v>23</v>
      </c>
      <c r="B22" s="32">
        <f>B20*B21</f>
        <v>24795.68</v>
      </c>
      <c r="C22" s="33">
        <f>C20*C21</f>
        <v>0</v>
      </c>
      <c r="D22" s="32"/>
      <c r="E22" s="32">
        <f>E20*E21</f>
        <v>24795.68</v>
      </c>
    </row>
    <row r="23" spans="1:7" ht="16.149999999999999" customHeight="1">
      <c r="A23" s="7" t="s">
        <v>18</v>
      </c>
      <c r="B23" s="42">
        <v>37800</v>
      </c>
      <c r="C23" s="43">
        <v>37800</v>
      </c>
      <c r="D23" s="42"/>
      <c r="E23" s="42">
        <v>37800</v>
      </c>
    </row>
    <row r="24" spans="1:7" ht="16.149999999999999" customHeight="1">
      <c r="A24" s="8" t="s">
        <v>29</v>
      </c>
      <c r="B24" s="65">
        <f>B22/B23*1000</f>
        <v>655.97037037037046</v>
      </c>
      <c r="C24" s="66">
        <f>C22/C23*1000</f>
        <v>0</v>
      </c>
      <c r="D24" s="17"/>
      <c r="E24" s="65">
        <f>E22/E23*1000</f>
        <v>655.97037037037046</v>
      </c>
    </row>
    <row r="25" spans="1:7" ht="30" customHeight="1">
      <c r="A25" s="8" t="s">
        <v>24</v>
      </c>
      <c r="B25" s="65">
        <v>20.58</v>
      </c>
      <c r="C25" s="18">
        <v>20.58</v>
      </c>
      <c r="D25" s="16"/>
      <c r="E25" s="16">
        <v>20.58</v>
      </c>
    </row>
    <row r="26" spans="1:7" ht="31.9" customHeight="1">
      <c r="A26" s="9" t="s">
        <v>35</v>
      </c>
      <c r="B26" s="32">
        <f>B24*B25</f>
        <v>13499.870222222224</v>
      </c>
      <c r="C26" s="33">
        <f>C24*C25</f>
        <v>0</v>
      </c>
      <c r="D26" s="32"/>
      <c r="E26" s="32">
        <f>E24*E25</f>
        <v>13499.870222222224</v>
      </c>
    </row>
    <row r="27" spans="1:7" ht="15.75" hidden="1">
      <c r="A27" s="14">
        <v>0.05</v>
      </c>
      <c r="B27" s="34">
        <f>SUM(C27+E27)</f>
        <v>674.99351111111127</v>
      </c>
      <c r="C27" s="35">
        <f>C26*A27</f>
        <v>0</v>
      </c>
      <c r="D27" s="34"/>
      <c r="E27" s="34">
        <f>E26*A27</f>
        <v>674.99351111111127</v>
      </c>
    </row>
    <row r="28" spans="1:7" ht="15.75">
      <c r="A28" s="14">
        <v>0.1</v>
      </c>
      <c r="B28" s="34">
        <f>B26*A28</f>
        <v>1349.9870222222225</v>
      </c>
      <c r="C28" s="35">
        <f>C26*A28</f>
        <v>0</v>
      </c>
      <c r="D28" s="34"/>
      <c r="E28" s="34">
        <f>E26*A28</f>
        <v>1349.9870222222225</v>
      </c>
    </row>
    <row r="29" spans="1:7" ht="15.75">
      <c r="A29" s="14">
        <v>0.2</v>
      </c>
      <c r="B29" s="34">
        <f>B26*A29</f>
        <v>2699.9740444444451</v>
      </c>
      <c r="C29" s="35">
        <f>C26*A29</f>
        <v>0</v>
      </c>
      <c r="D29" s="34"/>
      <c r="E29" s="34">
        <f>E26*A29</f>
        <v>2699.9740444444451</v>
      </c>
    </row>
    <row r="30" spans="1:7" ht="15.75" hidden="1">
      <c r="A30" s="14">
        <v>0.5</v>
      </c>
      <c r="B30" s="34">
        <f>B26*A30</f>
        <v>6749.9351111111118</v>
      </c>
      <c r="C30" s="35">
        <v>1630</v>
      </c>
      <c r="D30" s="44"/>
      <c r="E30" s="34">
        <f>E26*A30</f>
        <v>6749.9351111111118</v>
      </c>
    </row>
    <row r="31" spans="1:7" ht="15.75">
      <c r="A31" s="14">
        <v>0.8</v>
      </c>
      <c r="B31" s="34">
        <f>B26*A31</f>
        <v>10799.89617777778</v>
      </c>
      <c r="C31" s="35">
        <f>C26*A31</f>
        <v>0</v>
      </c>
      <c r="D31" s="34"/>
      <c r="E31" s="34">
        <f>E26*A31</f>
        <v>10799.89617777778</v>
      </c>
    </row>
    <row r="32" spans="1:7" ht="15.75">
      <c r="A32" s="14">
        <v>0.9</v>
      </c>
      <c r="B32" s="34">
        <f>B26*A32</f>
        <v>12149.883200000002</v>
      </c>
      <c r="C32" s="35">
        <f>C26*A32</f>
        <v>0</v>
      </c>
      <c r="D32" s="34"/>
      <c r="E32" s="34">
        <f>E26*A32</f>
        <v>12149.883200000002</v>
      </c>
    </row>
    <row r="33" spans="1:249" ht="15.75" hidden="1">
      <c r="A33" s="14">
        <v>0.95</v>
      </c>
      <c r="B33" s="34">
        <f>SUM(C33+E33)</f>
        <v>9433</v>
      </c>
      <c r="C33" s="35">
        <f>C26*A33</f>
        <v>0</v>
      </c>
      <c r="D33" s="34"/>
      <c r="E33" s="34">
        <v>9433</v>
      </c>
    </row>
    <row r="34" spans="1:249" s="20" customFormat="1" ht="16.5" customHeight="1">
      <c r="A34" s="70"/>
      <c r="B34" s="70"/>
    </row>
    <row r="35" spans="1:249" s="20" customFormat="1" ht="3.75" customHeight="1">
      <c r="B35" s="22"/>
    </row>
    <row r="36" spans="1:249" s="20" customFormat="1" ht="16.5" customHeight="1">
      <c r="A36" s="20" t="s">
        <v>45</v>
      </c>
      <c r="B36" s="74" t="s">
        <v>46</v>
      </c>
      <c r="C36" s="74"/>
      <c r="D36" s="71" t="s">
        <v>47</v>
      </c>
      <c r="E36" s="71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</row>
    <row r="37" spans="1:249" s="27" customFormat="1" ht="15.75" customHeight="1">
      <c r="A37" s="27" t="s">
        <v>30</v>
      </c>
      <c r="B37" s="25" t="s">
        <v>50</v>
      </c>
      <c r="C37" s="67"/>
      <c r="D37" s="72" t="s">
        <v>48</v>
      </c>
      <c r="E37" s="72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</row>
    <row r="38" spans="1:249" s="20" customFormat="1" ht="9" customHeight="1">
      <c r="A38" s="29"/>
      <c r="B38" s="29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</row>
    <row r="39" spans="1:249" s="20" customFormat="1" ht="16.5">
      <c r="A39" s="20" t="s">
        <v>49</v>
      </c>
      <c r="B39" s="69" t="s">
        <v>55</v>
      </c>
      <c r="C39" s="69"/>
      <c r="D39" s="69"/>
      <c r="E39" s="69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</row>
    <row r="40" spans="1:249" s="20" customFormat="1" ht="9.75" customHeight="1">
      <c r="A40" s="29"/>
      <c r="B40" s="29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</row>
    <row r="41" spans="1:249" s="20" customFormat="1" ht="16.5">
      <c r="A41" s="29" t="s">
        <v>32</v>
      </c>
      <c r="B41" s="29" t="s">
        <v>32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</row>
    <row r="42" spans="1:249" s="21" customFormat="1" ht="9.75" hidden="1" customHeight="1">
      <c r="A42" s="28"/>
      <c r="B42" s="29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</row>
    <row r="43" spans="1:249" s="21" customFormat="1" ht="16.899999999999999" hidden="1" customHeight="1">
      <c r="A43" s="28" t="s">
        <v>31</v>
      </c>
      <c r="B43" s="29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</row>
    <row r="44" spans="1:249" s="21" customFormat="1" ht="9.75" hidden="1" customHeight="1">
      <c r="A44" s="29"/>
      <c r="B44" s="29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</row>
    <row r="45" spans="1:249" s="21" customFormat="1" ht="16.5" hidden="1">
      <c r="A45" s="30" t="s">
        <v>32</v>
      </c>
      <c r="B45" s="29"/>
      <c r="C45" s="23"/>
      <c r="D45" s="23"/>
      <c r="E45" s="23"/>
      <c r="F45" s="23"/>
      <c r="G45" s="24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</row>
    <row r="51" spans="5:5">
      <c r="E51" t="s">
        <v>52</v>
      </c>
    </row>
  </sheetData>
  <mergeCells count="8">
    <mergeCell ref="D37:E37"/>
    <mergeCell ref="B39:E39"/>
    <mergeCell ref="A1:E1"/>
    <mergeCell ref="A2:E2"/>
    <mergeCell ref="A3:E3"/>
    <mergeCell ref="A34:B34"/>
    <mergeCell ref="B36:C36"/>
    <mergeCell ref="D36:E36"/>
  </mergeCells>
  <pageMargins left="1.0629921259842521" right="0.43307086614173229" top="0.51181102362204722" bottom="0.47244094488188981" header="0.27559055118110237" footer="0.23622047244094491"/>
  <pageSetup paperSize="9" scale="8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51"/>
  <sheetViews>
    <sheetView tabSelected="1" workbookViewId="0">
      <selection activeCell="A3" sqref="A3:E3"/>
    </sheetView>
  </sheetViews>
  <sheetFormatPr defaultRowHeight="15"/>
  <cols>
    <col min="1" max="1" width="35" customWidth="1"/>
    <col min="2" max="2" width="14.85546875" customWidth="1"/>
    <col min="3" max="3" width="24.140625" customWidth="1"/>
    <col min="4" max="4" width="12.7109375" customWidth="1"/>
    <col min="5" max="5" width="14.28515625" customWidth="1"/>
  </cols>
  <sheetData>
    <row r="1" spans="1:7" ht="17.45" customHeight="1">
      <c r="A1" s="73" t="s">
        <v>34</v>
      </c>
      <c r="B1" s="73"/>
      <c r="C1" s="73"/>
      <c r="D1" s="73"/>
      <c r="E1" s="73"/>
      <c r="G1" s="31"/>
    </row>
    <row r="2" spans="1:7" ht="19.149999999999999" customHeight="1">
      <c r="A2" s="73" t="s">
        <v>56</v>
      </c>
      <c r="B2" s="73"/>
      <c r="C2" s="73"/>
      <c r="D2" s="73"/>
      <c r="E2" s="73"/>
      <c r="G2" s="31"/>
    </row>
    <row r="3" spans="1:7" ht="19.5" customHeight="1">
      <c r="A3" s="73" t="s">
        <v>62</v>
      </c>
      <c r="B3" s="73"/>
      <c r="C3" s="73"/>
      <c r="D3" s="73"/>
      <c r="E3" s="73"/>
      <c r="G3" s="31"/>
    </row>
    <row r="4" spans="1:7" ht="8.4499999999999993" customHeight="1">
      <c r="A4" s="11"/>
      <c r="B4" s="1"/>
      <c r="C4" s="1"/>
      <c r="D4" s="1"/>
      <c r="E4" s="1"/>
    </row>
    <row r="5" spans="1:7" ht="99" customHeight="1">
      <c r="A5" s="12" t="s">
        <v>0</v>
      </c>
      <c r="B5" s="12" t="s">
        <v>7</v>
      </c>
      <c r="C5" s="12" t="s">
        <v>25</v>
      </c>
      <c r="D5" s="12" t="s">
        <v>27</v>
      </c>
      <c r="E5" s="12" t="s">
        <v>26</v>
      </c>
    </row>
    <row r="6" spans="1:7" ht="15.75">
      <c r="A6" s="6">
        <v>1</v>
      </c>
      <c r="B6" s="6">
        <v>2</v>
      </c>
      <c r="C6" s="6">
        <v>3</v>
      </c>
      <c r="D6" s="6">
        <v>4</v>
      </c>
      <c r="E6" s="6">
        <v>5</v>
      </c>
    </row>
    <row r="7" spans="1:7" ht="15.75">
      <c r="A7" s="2" t="s">
        <v>43</v>
      </c>
      <c r="B7" s="64">
        <v>16353</v>
      </c>
      <c r="C7" s="64">
        <v>6656</v>
      </c>
      <c r="D7" s="64">
        <v>6656</v>
      </c>
      <c r="E7" s="64">
        <f>SUM(B7-C7)</f>
        <v>9697</v>
      </c>
    </row>
    <row r="8" spans="1:7" ht="15.75">
      <c r="A8" s="2" t="s">
        <v>6</v>
      </c>
      <c r="B8" s="64">
        <v>3644</v>
      </c>
      <c r="C8" s="64">
        <v>1344</v>
      </c>
      <c r="D8" s="64">
        <v>1344</v>
      </c>
      <c r="E8" s="64">
        <f>SUM(B8-C8)</f>
        <v>2300</v>
      </c>
    </row>
    <row r="9" spans="1:7" ht="36.6" customHeight="1">
      <c r="A9" s="3" t="s">
        <v>8</v>
      </c>
      <c r="B9" s="64">
        <v>43</v>
      </c>
      <c r="C9" s="64"/>
      <c r="D9" s="64"/>
      <c r="E9" s="64">
        <f t="shared" ref="E9:E17" si="0">SUM(B9-C9)</f>
        <v>43</v>
      </c>
    </row>
    <row r="10" spans="1:7" ht="34.15" customHeight="1">
      <c r="A10" s="3" t="s">
        <v>9</v>
      </c>
      <c r="B10" s="64">
        <v>97</v>
      </c>
      <c r="C10" s="64"/>
      <c r="D10" s="64"/>
      <c r="E10" s="64">
        <f t="shared" si="0"/>
        <v>97</v>
      </c>
    </row>
    <row r="11" spans="1:7" ht="15.75">
      <c r="A11" s="4" t="s">
        <v>10</v>
      </c>
      <c r="B11" s="64">
        <v>7136</v>
      </c>
      <c r="C11" s="64"/>
      <c r="D11" s="64"/>
      <c r="E11" s="64">
        <f t="shared" si="0"/>
        <v>7136</v>
      </c>
    </row>
    <row r="12" spans="1:7" ht="15.75">
      <c r="A12" s="4" t="s">
        <v>11</v>
      </c>
      <c r="B12" s="64">
        <v>1079</v>
      </c>
      <c r="C12" s="64">
        <v>32</v>
      </c>
      <c r="D12" s="64">
        <v>32</v>
      </c>
      <c r="E12" s="64">
        <f t="shared" si="0"/>
        <v>1047</v>
      </c>
    </row>
    <row r="13" spans="1:7" ht="15.75">
      <c r="A13" s="4" t="s">
        <v>12</v>
      </c>
      <c r="B13" s="64">
        <v>103</v>
      </c>
      <c r="C13" s="64"/>
      <c r="D13" s="64"/>
      <c r="E13" s="64">
        <f t="shared" si="0"/>
        <v>103</v>
      </c>
    </row>
    <row r="14" spans="1:7" ht="15.75">
      <c r="A14" s="4" t="s">
        <v>13</v>
      </c>
      <c r="B14" s="64"/>
      <c r="C14" s="64"/>
      <c r="D14" s="64"/>
      <c r="E14" s="64">
        <f t="shared" si="0"/>
        <v>0</v>
      </c>
    </row>
    <row r="15" spans="1:7" ht="15.75">
      <c r="A15" s="4" t="s">
        <v>14</v>
      </c>
      <c r="B15" s="64">
        <v>128</v>
      </c>
      <c r="C15" s="64"/>
      <c r="D15" s="64"/>
      <c r="E15" s="64">
        <f t="shared" si="0"/>
        <v>128</v>
      </c>
    </row>
    <row r="16" spans="1:7" ht="15.75">
      <c r="A16" s="4" t="s">
        <v>15</v>
      </c>
      <c r="B16" s="64">
        <v>1506</v>
      </c>
      <c r="C16" s="64"/>
      <c r="D16" s="64"/>
      <c r="E16" s="64">
        <f t="shared" si="0"/>
        <v>1506</v>
      </c>
    </row>
    <row r="17" spans="1:7" ht="15.75">
      <c r="A17" s="4" t="s">
        <v>16</v>
      </c>
      <c r="B17" s="64">
        <v>1813</v>
      </c>
      <c r="C17" s="64">
        <v>28</v>
      </c>
      <c r="D17" s="64">
        <v>28</v>
      </c>
      <c r="E17" s="64">
        <f t="shared" si="0"/>
        <v>1785</v>
      </c>
      <c r="F17" s="13"/>
      <c r="G17" s="13"/>
    </row>
    <row r="18" spans="1:7" ht="15.75">
      <c r="A18" s="10" t="s">
        <v>19</v>
      </c>
      <c r="B18" s="38">
        <f>SUM(B8:B17)+B7</f>
        <v>31902</v>
      </c>
      <c r="C18" s="39">
        <f>C7+C8+C9++C10+C11+C12+C13+C14+C15+C16+C17</f>
        <v>8060</v>
      </c>
      <c r="D18" s="38">
        <f>D7+D8+D9++D10+D11+D12+D13+D14+D15+D16+D17</f>
        <v>8060</v>
      </c>
      <c r="E18" s="38">
        <f>E7+E8+E9++E10+E11+E12+E13+E14+E15+E16+E17</f>
        <v>23842</v>
      </c>
    </row>
    <row r="19" spans="1:7" ht="88.15" customHeight="1">
      <c r="A19" s="3" t="s">
        <v>20</v>
      </c>
      <c r="B19" s="40">
        <v>8060</v>
      </c>
      <c r="C19" s="41">
        <v>8060</v>
      </c>
      <c r="D19" s="40">
        <v>8060</v>
      </c>
      <c r="E19" s="40"/>
    </row>
    <row r="20" spans="1:7" ht="15.75">
      <c r="A20" s="10" t="s">
        <v>21</v>
      </c>
      <c r="B20" s="38">
        <f>B18-B19</f>
        <v>23842</v>
      </c>
      <c r="C20" s="39">
        <f>C18-C19</f>
        <v>0</v>
      </c>
      <c r="D20" s="38">
        <f>D18-D19</f>
        <v>0</v>
      </c>
      <c r="E20" s="38">
        <f>E18-E19</f>
        <v>23842</v>
      </c>
    </row>
    <row r="21" spans="1:7" ht="15.75">
      <c r="A21" s="7" t="s">
        <v>22</v>
      </c>
      <c r="B21" s="63">
        <v>1.04</v>
      </c>
      <c r="C21" s="62">
        <v>1.04</v>
      </c>
      <c r="D21" s="63"/>
      <c r="E21" s="61">
        <v>1.04</v>
      </c>
    </row>
    <row r="22" spans="1:7" ht="31.9" customHeight="1">
      <c r="A22" s="9" t="s">
        <v>23</v>
      </c>
      <c r="B22" s="32">
        <f>B20*B21</f>
        <v>24795.68</v>
      </c>
      <c r="C22" s="33">
        <f>C20*C21</f>
        <v>0</v>
      </c>
      <c r="D22" s="32"/>
      <c r="E22" s="32">
        <f>E20*E21</f>
        <v>24795.68</v>
      </c>
    </row>
    <row r="23" spans="1:7" ht="16.149999999999999" customHeight="1">
      <c r="A23" s="7" t="s">
        <v>18</v>
      </c>
      <c r="B23" s="42">
        <v>37800</v>
      </c>
      <c r="C23" s="43">
        <v>37800</v>
      </c>
      <c r="D23" s="42"/>
      <c r="E23" s="42">
        <v>37800</v>
      </c>
    </row>
    <row r="24" spans="1:7" ht="16.149999999999999" customHeight="1">
      <c r="A24" s="8" t="s">
        <v>29</v>
      </c>
      <c r="B24" s="65">
        <f>B22/B23*1000</f>
        <v>655.97037037037046</v>
      </c>
      <c r="C24" s="66">
        <f>C22/C23*1000</f>
        <v>0</v>
      </c>
      <c r="D24" s="17"/>
      <c r="E24" s="65">
        <f>E22/E23*1000</f>
        <v>655.97037037037046</v>
      </c>
    </row>
    <row r="25" spans="1:7" ht="30" customHeight="1">
      <c r="A25" s="8" t="s">
        <v>24</v>
      </c>
      <c r="B25" s="65">
        <v>20.58</v>
      </c>
      <c r="C25" s="18">
        <v>20.58</v>
      </c>
      <c r="D25" s="16"/>
      <c r="E25" s="16">
        <v>20.58</v>
      </c>
    </row>
    <row r="26" spans="1:7" ht="31.9" customHeight="1">
      <c r="A26" s="9" t="s">
        <v>35</v>
      </c>
      <c r="B26" s="32">
        <f>B24*B25</f>
        <v>13499.870222222224</v>
      </c>
      <c r="C26" s="33">
        <f>C24*C25</f>
        <v>0</v>
      </c>
      <c r="D26" s="32"/>
      <c r="E26" s="32">
        <f>E24*E25</f>
        <v>13499.870222222224</v>
      </c>
    </row>
    <row r="27" spans="1:7" ht="15.75" hidden="1">
      <c r="A27" s="14">
        <v>0.05</v>
      </c>
      <c r="B27" s="34">
        <f>SUM(C27+E27)</f>
        <v>674.99351111111127</v>
      </c>
      <c r="C27" s="35">
        <f>C26*A27</f>
        <v>0</v>
      </c>
      <c r="D27" s="34"/>
      <c r="E27" s="34">
        <f>E26*A27</f>
        <v>674.99351111111127</v>
      </c>
    </row>
    <row r="28" spans="1:7" ht="15.75">
      <c r="A28" s="14">
        <v>0.1</v>
      </c>
      <c r="B28" s="34">
        <f>B26*A28</f>
        <v>1349.9870222222225</v>
      </c>
      <c r="C28" s="35">
        <f>C26*A28</f>
        <v>0</v>
      </c>
      <c r="D28" s="34"/>
      <c r="E28" s="34">
        <f>E26*A28</f>
        <v>1349.9870222222225</v>
      </c>
    </row>
    <row r="29" spans="1:7" ht="15.75">
      <c r="A29" s="14">
        <v>0.2</v>
      </c>
      <c r="B29" s="34">
        <f>B26*A29</f>
        <v>2699.9740444444451</v>
      </c>
      <c r="C29" s="35">
        <f>C26*A29</f>
        <v>0</v>
      </c>
      <c r="D29" s="34"/>
      <c r="E29" s="34">
        <f>E26*A29</f>
        <v>2699.9740444444451</v>
      </c>
    </row>
    <row r="30" spans="1:7" ht="15.75" hidden="1">
      <c r="A30" s="14">
        <v>0.5</v>
      </c>
      <c r="B30" s="34">
        <f>B26*A30</f>
        <v>6749.9351111111118</v>
      </c>
      <c r="C30" s="35">
        <v>1630</v>
      </c>
      <c r="D30" s="44"/>
      <c r="E30" s="34">
        <f>E26*A30</f>
        <v>6749.9351111111118</v>
      </c>
    </row>
    <row r="31" spans="1:7" ht="15.75">
      <c r="A31" s="14">
        <v>0.8</v>
      </c>
      <c r="B31" s="34">
        <f>B26*A31</f>
        <v>10799.89617777778</v>
      </c>
      <c r="C31" s="35">
        <f>C26*A31</f>
        <v>0</v>
      </c>
      <c r="D31" s="34"/>
      <c r="E31" s="34">
        <f>E26*A31</f>
        <v>10799.89617777778</v>
      </c>
    </row>
    <row r="32" spans="1:7" ht="15.75">
      <c r="A32" s="14">
        <v>0.9</v>
      </c>
      <c r="B32" s="34">
        <f>B26*A32</f>
        <v>12149.883200000002</v>
      </c>
      <c r="C32" s="35">
        <f>C26*A32</f>
        <v>0</v>
      </c>
      <c r="D32" s="34"/>
      <c r="E32" s="34">
        <f>E26*A32</f>
        <v>12149.883200000002</v>
      </c>
    </row>
    <row r="33" spans="1:249" ht="15.75" hidden="1">
      <c r="A33" s="14">
        <v>0.95</v>
      </c>
      <c r="B33" s="34">
        <f>SUM(C33+E33)</f>
        <v>9433</v>
      </c>
      <c r="C33" s="35">
        <f>C26*A33</f>
        <v>0</v>
      </c>
      <c r="D33" s="34"/>
      <c r="E33" s="34">
        <v>9433</v>
      </c>
    </row>
    <row r="34" spans="1:249" s="20" customFormat="1" ht="16.5" customHeight="1">
      <c r="A34" s="70"/>
      <c r="B34" s="70"/>
    </row>
    <row r="35" spans="1:249" s="20" customFormat="1" ht="3.75" customHeight="1">
      <c r="B35" s="22"/>
    </row>
    <row r="36" spans="1:249" s="20" customFormat="1" ht="16.5" customHeight="1">
      <c r="A36" s="20" t="s">
        <v>45</v>
      </c>
      <c r="B36" s="74" t="s">
        <v>57</v>
      </c>
      <c r="C36" s="74"/>
      <c r="D36" s="71" t="s">
        <v>47</v>
      </c>
      <c r="E36" s="71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</row>
    <row r="37" spans="1:249" s="27" customFormat="1" ht="15.75" customHeight="1">
      <c r="A37" s="27" t="s">
        <v>30</v>
      </c>
      <c r="B37" s="25" t="s">
        <v>60</v>
      </c>
      <c r="C37" s="67"/>
      <c r="D37" s="72" t="s">
        <v>48</v>
      </c>
      <c r="E37" s="72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</row>
    <row r="38" spans="1:249" s="20" customFormat="1" ht="9" customHeight="1">
      <c r="A38" s="29"/>
      <c r="B38" s="29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</row>
    <row r="39" spans="1:249" s="20" customFormat="1" ht="16.5">
      <c r="A39" s="20" t="s">
        <v>58</v>
      </c>
      <c r="B39" s="69" t="s">
        <v>61</v>
      </c>
      <c r="C39" s="69"/>
      <c r="D39" s="69"/>
      <c r="E39" s="69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</row>
    <row r="40" spans="1:249" s="20" customFormat="1" ht="9.75" customHeight="1">
      <c r="A40" s="29"/>
      <c r="B40" s="29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</row>
    <row r="41" spans="1:249" s="20" customFormat="1" ht="16.5">
      <c r="A41" s="29" t="s">
        <v>32</v>
      </c>
      <c r="B41" s="68" t="s">
        <v>59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</row>
    <row r="42" spans="1:249" s="21" customFormat="1" ht="9.75" hidden="1" customHeight="1">
      <c r="A42" s="28"/>
      <c r="B42" s="29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</row>
    <row r="43" spans="1:249" s="21" customFormat="1" ht="16.899999999999999" hidden="1" customHeight="1">
      <c r="A43" s="28" t="s">
        <v>31</v>
      </c>
      <c r="B43" s="29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</row>
    <row r="44" spans="1:249" s="21" customFormat="1" ht="9.75" hidden="1" customHeight="1">
      <c r="A44" s="29"/>
      <c r="B44" s="29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</row>
    <row r="45" spans="1:249" s="21" customFormat="1" ht="16.5" hidden="1">
      <c r="A45" s="30" t="s">
        <v>32</v>
      </c>
      <c r="B45" s="29"/>
      <c r="C45" s="23"/>
      <c r="D45" s="23"/>
      <c r="E45" s="23"/>
      <c r="F45" s="23"/>
      <c r="G45" s="24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</row>
    <row r="51" spans="5:5">
      <c r="E51" t="s">
        <v>52</v>
      </c>
    </row>
  </sheetData>
  <mergeCells count="8">
    <mergeCell ref="D37:E37"/>
    <mergeCell ref="B39:E39"/>
    <mergeCell ref="A1:E1"/>
    <mergeCell ref="A2:E2"/>
    <mergeCell ref="A3:E3"/>
    <mergeCell ref="A34:B34"/>
    <mergeCell ref="B36:C36"/>
    <mergeCell ref="D36:E36"/>
  </mergeCells>
  <pageMargins left="1.0629921259842521" right="0.43307086614173229" top="0.51181102362204722" bottom="0.47244094488188981" header="0.27559055118110237" footer="0.23622047244094491"/>
  <pageSetup paperSize="9" scale="8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opLeftCell="A17" workbookViewId="0">
      <selection activeCell="C7" sqref="C7"/>
    </sheetView>
  </sheetViews>
  <sheetFormatPr defaultRowHeight="15"/>
  <cols>
    <col min="1" max="1" width="35" customWidth="1"/>
    <col min="2" max="2" width="13.85546875" customWidth="1"/>
    <col min="3" max="3" width="22.5703125" customWidth="1"/>
    <col min="4" max="4" width="12.7109375" hidden="1" customWidth="1"/>
    <col min="5" max="5" width="16.7109375" customWidth="1"/>
  </cols>
  <sheetData>
    <row r="1" spans="1:7" ht="17.45" customHeight="1">
      <c r="A1" s="73" t="s">
        <v>34</v>
      </c>
      <c r="B1" s="73"/>
      <c r="C1" s="73"/>
      <c r="D1" s="73"/>
      <c r="E1" s="73"/>
      <c r="G1" s="31"/>
    </row>
    <row r="2" spans="1:7" ht="19.149999999999999" hidden="1" customHeight="1">
      <c r="A2" s="73" t="s">
        <v>33</v>
      </c>
      <c r="B2" s="73"/>
      <c r="C2" s="73"/>
      <c r="D2" s="73"/>
      <c r="E2" s="73"/>
      <c r="G2" s="31"/>
    </row>
    <row r="3" spans="1:7" ht="19.5" customHeight="1">
      <c r="A3" s="73" t="s">
        <v>36</v>
      </c>
      <c r="B3" s="73"/>
      <c r="C3" s="73"/>
      <c r="D3" s="73"/>
      <c r="E3" s="73"/>
      <c r="G3" s="31"/>
    </row>
    <row r="4" spans="1:7" ht="8.4499999999999993" customHeight="1">
      <c r="A4" s="11"/>
      <c r="B4" s="1"/>
      <c r="C4" s="1"/>
      <c r="D4" s="1"/>
      <c r="E4" s="1"/>
    </row>
    <row r="5" spans="1:7" ht="55.15" customHeight="1">
      <c r="A5" s="12" t="s">
        <v>0</v>
      </c>
      <c r="B5" s="12" t="s">
        <v>7</v>
      </c>
      <c r="C5" s="12" t="s">
        <v>37</v>
      </c>
      <c r="D5" s="12" t="s">
        <v>39</v>
      </c>
      <c r="E5" s="12" t="s">
        <v>38</v>
      </c>
    </row>
    <row r="6" spans="1:7" ht="15.75">
      <c r="A6" s="6">
        <v>1</v>
      </c>
      <c r="B6" s="6">
        <v>2</v>
      </c>
      <c r="C6" s="6">
        <v>3</v>
      </c>
      <c r="D6" s="6">
        <v>4</v>
      </c>
      <c r="E6" s="6">
        <v>5</v>
      </c>
    </row>
    <row r="7" spans="1:7" ht="23.45" customHeight="1">
      <c r="A7" s="2" t="s">
        <v>28</v>
      </c>
      <c r="B7" s="34">
        <f>SUM(C7:E7)</f>
        <v>14705</v>
      </c>
      <c r="C7" s="35">
        <v>9823</v>
      </c>
      <c r="D7" s="34"/>
      <c r="E7" s="34">
        <v>4882</v>
      </c>
    </row>
    <row r="8" spans="1:7" ht="15.75" hidden="1">
      <c r="A8" s="5" t="s">
        <v>1</v>
      </c>
      <c r="B8" s="34"/>
      <c r="C8" s="35"/>
      <c r="D8" s="34"/>
      <c r="E8" s="34"/>
    </row>
    <row r="9" spans="1:7" ht="15.75" hidden="1">
      <c r="A9" s="5" t="s">
        <v>2</v>
      </c>
      <c r="B9" s="34"/>
      <c r="C9" s="35"/>
      <c r="D9" s="34"/>
      <c r="E9" s="34"/>
    </row>
    <row r="10" spans="1:7" ht="15.75" hidden="1">
      <c r="A10" s="5" t="s">
        <v>17</v>
      </c>
      <c r="B10" s="34"/>
      <c r="C10" s="35"/>
      <c r="D10" s="34"/>
      <c r="E10" s="34"/>
    </row>
    <row r="11" spans="1:7" ht="15.75" hidden="1">
      <c r="A11" s="5" t="s">
        <v>3</v>
      </c>
      <c r="B11" s="34"/>
      <c r="C11" s="35"/>
      <c r="D11" s="34"/>
      <c r="E11" s="34"/>
    </row>
    <row r="12" spans="1:7" ht="15.75" hidden="1">
      <c r="A12" s="5" t="s">
        <v>4</v>
      </c>
      <c r="B12" s="34"/>
      <c r="C12" s="35"/>
      <c r="D12" s="34"/>
      <c r="E12" s="34"/>
    </row>
    <row r="13" spans="1:7" ht="15.75" hidden="1">
      <c r="A13" s="5" t="s">
        <v>5</v>
      </c>
      <c r="B13" s="34"/>
      <c r="C13" s="35"/>
      <c r="D13" s="34"/>
      <c r="E13" s="34"/>
    </row>
    <row r="14" spans="1:7" ht="22.9" customHeight="1">
      <c r="A14" s="2" t="s">
        <v>6</v>
      </c>
      <c r="B14" s="34">
        <f t="shared" ref="B14:B23" si="0">SUM(C14:E14)</f>
        <v>3912</v>
      </c>
      <c r="C14" s="35">
        <v>2247</v>
      </c>
      <c r="D14" s="34"/>
      <c r="E14" s="34">
        <v>1665</v>
      </c>
    </row>
    <row r="15" spans="1:7" ht="36.6" customHeight="1">
      <c r="A15" s="3" t="s">
        <v>8</v>
      </c>
      <c r="B15" s="34">
        <f t="shared" si="0"/>
        <v>15</v>
      </c>
      <c r="C15" s="35"/>
      <c r="D15" s="34"/>
      <c r="E15" s="34">
        <v>15</v>
      </c>
    </row>
    <row r="16" spans="1:7" ht="34.15" customHeight="1">
      <c r="A16" s="3" t="s">
        <v>9</v>
      </c>
      <c r="B16" s="34">
        <f t="shared" si="0"/>
        <v>420</v>
      </c>
      <c r="C16" s="35">
        <v>90</v>
      </c>
      <c r="D16" s="34"/>
      <c r="E16" s="34">
        <v>330</v>
      </c>
    </row>
    <row r="17" spans="1:7" ht="21" customHeight="1">
      <c r="A17" s="4" t="s">
        <v>10</v>
      </c>
      <c r="B17" s="34">
        <f t="shared" si="0"/>
        <v>6950</v>
      </c>
      <c r="C17" s="36"/>
      <c r="D17" s="37"/>
      <c r="E17" s="37">
        <v>6950</v>
      </c>
    </row>
    <row r="18" spans="1:7" ht="21" customHeight="1">
      <c r="A18" s="4" t="s">
        <v>11</v>
      </c>
      <c r="B18" s="34">
        <f t="shared" si="0"/>
        <v>771</v>
      </c>
      <c r="C18" s="36">
        <v>473</v>
      </c>
      <c r="D18" s="37"/>
      <c r="E18" s="37">
        <v>298</v>
      </c>
    </row>
    <row r="19" spans="1:7" ht="21" customHeight="1">
      <c r="A19" s="4" t="s">
        <v>12</v>
      </c>
      <c r="B19" s="34">
        <f t="shared" si="0"/>
        <v>58</v>
      </c>
      <c r="C19" s="36">
        <v>27</v>
      </c>
      <c r="D19" s="37"/>
      <c r="E19" s="37">
        <v>31</v>
      </c>
    </row>
    <row r="20" spans="1:7" ht="21" hidden="1" customHeight="1">
      <c r="A20" s="4" t="s">
        <v>13</v>
      </c>
      <c r="B20" s="34">
        <f t="shared" si="0"/>
        <v>0</v>
      </c>
      <c r="C20" s="36"/>
      <c r="D20" s="37"/>
      <c r="E20" s="37"/>
    </row>
    <row r="21" spans="1:7" ht="21" customHeight="1">
      <c r="A21" s="4" t="s">
        <v>14</v>
      </c>
      <c r="B21" s="34">
        <f t="shared" si="0"/>
        <v>95</v>
      </c>
      <c r="C21" s="36">
        <v>24</v>
      </c>
      <c r="D21" s="37"/>
      <c r="E21" s="37">
        <v>71</v>
      </c>
    </row>
    <row r="22" spans="1:7" ht="21" customHeight="1">
      <c r="A22" s="4" t="s">
        <v>15</v>
      </c>
      <c r="B22" s="34">
        <f t="shared" si="0"/>
        <v>1785</v>
      </c>
      <c r="C22" s="36"/>
      <c r="D22" s="37"/>
      <c r="E22" s="37">
        <v>1785</v>
      </c>
    </row>
    <row r="23" spans="1:7" ht="21" customHeight="1">
      <c r="A23" s="4" t="s">
        <v>16</v>
      </c>
      <c r="B23" s="34">
        <f t="shared" si="0"/>
        <v>2184</v>
      </c>
      <c r="C23" s="36">
        <v>693</v>
      </c>
      <c r="D23" s="37"/>
      <c r="E23" s="37">
        <v>1491</v>
      </c>
      <c r="F23" s="13"/>
      <c r="G23" s="13"/>
    </row>
    <row r="24" spans="1:7" ht="21" hidden="1" customHeight="1">
      <c r="A24" s="48" t="s">
        <v>40</v>
      </c>
      <c r="B24" s="49">
        <v>350</v>
      </c>
      <c r="C24" s="36"/>
      <c r="D24" s="37"/>
      <c r="E24" s="37"/>
      <c r="F24" s="13"/>
      <c r="G24" s="13"/>
    </row>
    <row r="25" spans="1:7" ht="21" customHeight="1">
      <c r="A25" s="48" t="s">
        <v>42</v>
      </c>
      <c r="B25" s="49">
        <v>1232</v>
      </c>
      <c r="C25" s="36"/>
      <c r="D25" s="37"/>
      <c r="E25" s="37"/>
      <c r="F25" s="13"/>
      <c r="G25" s="13"/>
    </row>
    <row r="26" spans="1:7" ht="21" customHeight="1">
      <c r="A26" s="48" t="s">
        <v>41</v>
      </c>
      <c r="B26" s="49">
        <v>10000</v>
      </c>
      <c r="C26" s="36"/>
      <c r="D26" s="37"/>
      <c r="E26" s="37"/>
      <c r="F26" s="13"/>
      <c r="G26" s="13"/>
    </row>
    <row r="27" spans="1:7" ht="15.75">
      <c r="A27" s="10" t="s">
        <v>19</v>
      </c>
      <c r="B27" s="38">
        <f>SUM(B7:B23)</f>
        <v>30895</v>
      </c>
      <c r="C27" s="47">
        <f>SUM(C7:C23)</f>
        <v>13377</v>
      </c>
      <c r="D27" s="38">
        <f>D7+D14+D15++D16+D17+D18+D19+D20+D21+D22+D26</f>
        <v>0</v>
      </c>
      <c r="E27" s="47">
        <f>SUM(E7:E24)</f>
        <v>17518</v>
      </c>
    </row>
    <row r="28" spans="1:7" ht="26.45" customHeight="1">
      <c r="A28" s="3" t="s">
        <v>39</v>
      </c>
      <c r="B28" s="40">
        <v>7627</v>
      </c>
      <c r="C28" s="54">
        <v>7627</v>
      </c>
      <c r="D28" s="40"/>
      <c r="E28" s="40"/>
    </row>
    <row r="29" spans="1:7" ht="15.75">
      <c r="A29" s="10" t="s">
        <v>21</v>
      </c>
      <c r="B29" s="38">
        <f>B27-B28</f>
        <v>23268</v>
      </c>
      <c r="C29" s="47">
        <f>C27-C28</f>
        <v>5750</v>
      </c>
      <c r="D29" s="38">
        <f>D27-D28</f>
        <v>0</v>
      </c>
      <c r="E29" s="38">
        <f>E27-E28</f>
        <v>17518</v>
      </c>
    </row>
    <row r="30" spans="1:7" ht="15.75">
      <c r="A30" s="7" t="s">
        <v>22</v>
      </c>
      <c r="B30" s="15"/>
      <c r="C30" s="55"/>
      <c r="D30" s="15"/>
      <c r="E30" s="15"/>
    </row>
    <row r="31" spans="1:7" ht="30.6" customHeight="1">
      <c r="A31" s="9" t="s">
        <v>23</v>
      </c>
      <c r="B31" s="32">
        <f>B29*B30+B29</f>
        <v>23268</v>
      </c>
      <c r="C31" s="46">
        <f>C29*C30+C29</f>
        <v>5750</v>
      </c>
      <c r="D31" s="32"/>
      <c r="E31" s="32">
        <f>E29*E30+E29</f>
        <v>17518</v>
      </c>
    </row>
    <row r="32" spans="1:7" ht="16.149999999999999" customHeight="1">
      <c r="A32" s="7" t="s">
        <v>18</v>
      </c>
      <c r="B32" s="42">
        <v>37800</v>
      </c>
      <c r="C32" s="56">
        <v>37800</v>
      </c>
      <c r="D32" s="42"/>
      <c r="E32" s="42">
        <v>37800</v>
      </c>
    </row>
    <row r="33" spans="1:7" ht="16.149999999999999" hidden="1" customHeight="1">
      <c r="A33" s="8" t="s">
        <v>29</v>
      </c>
      <c r="B33" s="17">
        <f>SUM(B31/B32)*1000</f>
        <v>615.55555555555554</v>
      </c>
      <c r="C33" s="53">
        <f t="shared" ref="C33:E33" si="1">SUM(C31/C32)*1000</f>
        <v>152.11640211640213</v>
      </c>
      <c r="D33" s="53" t="e">
        <f t="shared" si="1"/>
        <v>#DIV/0!</v>
      </c>
      <c r="E33" s="53">
        <f t="shared" si="1"/>
        <v>463.43915343915342</v>
      </c>
    </row>
    <row r="34" spans="1:7" ht="16.149999999999999" customHeight="1">
      <c r="A34" s="8" t="s">
        <v>24</v>
      </c>
      <c r="B34" s="19">
        <v>20.6</v>
      </c>
      <c r="C34" s="57">
        <v>20.6</v>
      </c>
      <c r="D34" s="16"/>
      <c r="E34" s="16">
        <v>20.6</v>
      </c>
    </row>
    <row r="35" spans="1:7" ht="31.9" customHeight="1">
      <c r="A35" s="9" t="s">
        <v>35</v>
      </c>
      <c r="B35" s="45">
        <f>SUM(B31/B32*B34)*1000</f>
        <v>12680.444444444445</v>
      </c>
      <c r="C35" s="45">
        <f>SUM(C31/C32*C34)*1000</f>
        <v>3133.5978835978835</v>
      </c>
      <c r="D35" s="32"/>
      <c r="E35" s="45">
        <f>SUM(E31/E32*E34)*1000</f>
        <v>9546.8465608465613</v>
      </c>
    </row>
    <row r="36" spans="1:7" ht="15.75" hidden="1">
      <c r="A36" s="14">
        <v>0.05</v>
      </c>
      <c r="B36" s="34">
        <f>SUM(C36+E36)</f>
        <v>638.34232804232806</v>
      </c>
      <c r="C36" s="35">
        <v>161</v>
      </c>
      <c r="D36" s="34"/>
      <c r="E36" s="34">
        <f>E35*A36</f>
        <v>477.34232804232806</v>
      </c>
    </row>
    <row r="37" spans="1:7" ht="15.75" hidden="1">
      <c r="A37" s="14">
        <v>0.1</v>
      </c>
      <c r="B37" s="34">
        <f>B35*A37</f>
        <v>1268.0444444444447</v>
      </c>
      <c r="C37" s="35">
        <f>C35*A37</f>
        <v>313.35978835978835</v>
      </c>
      <c r="D37" s="34"/>
      <c r="E37" s="34">
        <f>E35*A37</f>
        <v>954.68465608465613</v>
      </c>
    </row>
    <row r="38" spans="1:7" ht="15.75" hidden="1">
      <c r="A38" s="14">
        <v>0.2</v>
      </c>
      <c r="B38" s="34">
        <f>B35*A38</f>
        <v>2536.0888888888894</v>
      </c>
      <c r="C38" s="35">
        <f>C35*A38</f>
        <v>626.71957671957671</v>
      </c>
      <c r="D38" s="34"/>
      <c r="E38" s="34">
        <f>E35*A38</f>
        <v>1909.3693121693123</v>
      </c>
    </row>
    <row r="39" spans="1:7" ht="15.75" hidden="1">
      <c r="A39" s="14">
        <v>0.5</v>
      </c>
      <c r="B39" s="34">
        <f>B35*A39</f>
        <v>6340.2222222222226</v>
      </c>
      <c r="C39" s="35">
        <f>C35*A39</f>
        <v>1566.7989417989418</v>
      </c>
      <c r="D39" s="44"/>
      <c r="E39" s="34">
        <f>E35*A39</f>
        <v>4773.4232804232806</v>
      </c>
    </row>
    <row r="40" spans="1:7" ht="15.75" hidden="1">
      <c r="A40" s="14">
        <v>0.8</v>
      </c>
      <c r="B40" s="34">
        <f>B35*A40</f>
        <v>10144.355555555558</v>
      </c>
      <c r="C40" s="35">
        <f>C35*A40</f>
        <v>2506.8783068783068</v>
      </c>
      <c r="D40" s="34"/>
      <c r="E40" s="34">
        <f>E35*A40</f>
        <v>7637.477248677249</v>
      </c>
    </row>
    <row r="41" spans="1:7" ht="15.75" hidden="1">
      <c r="A41" s="14">
        <v>0.9</v>
      </c>
      <c r="B41" s="34">
        <f>B35*A41</f>
        <v>11412.400000000001</v>
      </c>
      <c r="C41" s="35">
        <f>C35*A41</f>
        <v>2820.2380952380954</v>
      </c>
      <c r="D41" s="34"/>
      <c r="E41" s="34">
        <v>8492</v>
      </c>
    </row>
    <row r="42" spans="1:7" ht="15.75" hidden="1">
      <c r="A42" s="14">
        <v>0.95</v>
      </c>
      <c r="B42" s="34">
        <f>SUM(C42+E42)</f>
        <v>12119.504232804233</v>
      </c>
      <c r="C42" s="35">
        <v>3050</v>
      </c>
      <c r="D42" s="34"/>
      <c r="E42" s="34">
        <f>E35*A42</f>
        <v>9069.5042328042327</v>
      </c>
    </row>
    <row r="43" spans="1:7" s="21" customFormat="1" ht="16.5" customHeight="1">
      <c r="A43" s="50">
        <v>1.04</v>
      </c>
      <c r="B43" s="52">
        <f>SUM(C43:E43)</f>
        <v>13187.662222222221</v>
      </c>
      <c r="C43" s="51">
        <f>SUM(C35*A43)</f>
        <v>3258.9417989417989</v>
      </c>
      <c r="D43" s="20"/>
      <c r="E43" s="51">
        <f>SUM(E35*A43)</f>
        <v>9928.7204232804233</v>
      </c>
      <c r="F43" s="20"/>
      <c r="G43" s="20"/>
    </row>
    <row r="44" spans="1:7" s="21" customFormat="1" ht="3.75" customHeight="1">
      <c r="A44" s="20"/>
      <c r="B44" s="22"/>
      <c r="C44" s="20"/>
      <c r="D44" s="20"/>
      <c r="E44" s="20"/>
      <c r="F44" s="20"/>
      <c r="G44" s="20"/>
    </row>
    <row r="45" spans="1:7" s="21" customFormat="1" ht="16.5" customHeight="1">
      <c r="A45" s="58">
        <v>0.2</v>
      </c>
      <c r="B45" s="52">
        <f>SUM(B43*A45)</f>
        <v>2637.5324444444445</v>
      </c>
      <c r="C45" s="59">
        <f>SUM(C43*A45)</f>
        <v>651.7883597883598</v>
      </c>
      <c r="D45" s="60"/>
      <c r="E45" s="59">
        <f>SUM(E43*A45)</f>
        <v>1985.7440846560849</v>
      </c>
      <c r="F45" s="20"/>
      <c r="G45" s="20"/>
    </row>
  </sheetData>
  <mergeCells count="3">
    <mergeCell ref="A1:E1"/>
    <mergeCell ref="A2:E2"/>
    <mergeCell ref="A3:E3"/>
  </mergeCells>
  <pageMargins left="1.0629921259842521" right="0.43307086614173229" top="0.51181102362204722" bottom="0.47244094488188981" header="0.27559055118110237" footer="0.23622047244094491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opLeftCell="A7" workbookViewId="0">
      <selection activeCell="I30" sqref="I30"/>
    </sheetView>
  </sheetViews>
  <sheetFormatPr defaultRowHeight="15"/>
  <cols>
    <col min="1" max="1" width="35" customWidth="1"/>
    <col min="2" max="2" width="13.85546875" customWidth="1"/>
    <col min="3" max="3" width="22.5703125" customWidth="1"/>
    <col min="4" max="4" width="12.7109375" hidden="1" customWidth="1"/>
    <col min="5" max="5" width="16.7109375" customWidth="1"/>
  </cols>
  <sheetData>
    <row r="1" spans="1:7" ht="17.45" customHeight="1">
      <c r="A1" s="73" t="s">
        <v>34</v>
      </c>
      <c r="B1" s="73"/>
      <c r="C1" s="73"/>
      <c r="D1" s="73"/>
      <c r="E1" s="73"/>
      <c r="G1" s="31"/>
    </row>
    <row r="2" spans="1:7" ht="19.149999999999999" hidden="1" customHeight="1">
      <c r="A2" s="73" t="s">
        <v>33</v>
      </c>
      <c r="B2" s="73"/>
      <c r="C2" s="73"/>
      <c r="D2" s="73"/>
      <c r="E2" s="73"/>
      <c r="G2" s="31"/>
    </row>
    <row r="3" spans="1:7" ht="19.5" customHeight="1">
      <c r="A3" s="73" t="s">
        <v>36</v>
      </c>
      <c r="B3" s="73"/>
      <c r="C3" s="73"/>
      <c r="D3" s="73"/>
      <c r="E3" s="73"/>
      <c r="G3" s="31"/>
    </row>
    <row r="4" spans="1:7" ht="8.4499999999999993" customHeight="1">
      <c r="A4" s="11"/>
      <c r="B4" s="1"/>
      <c r="C4" s="1"/>
      <c r="D4" s="1"/>
      <c r="E4" s="1"/>
    </row>
    <row r="5" spans="1:7" ht="55.15" customHeight="1">
      <c r="A5" s="12" t="s">
        <v>0</v>
      </c>
      <c r="B5" s="12" t="s">
        <v>7</v>
      </c>
      <c r="C5" s="12" t="s">
        <v>37</v>
      </c>
      <c r="D5" s="12" t="s">
        <v>39</v>
      </c>
      <c r="E5" s="12" t="s">
        <v>38</v>
      </c>
    </row>
    <row r="6" spans="1:7" ht="15.75">
      <c r="A6" s="6">
        <v>1</v>
      </c>
      <c r="B6" s="6">
        <v>2</v>
      </c>
      <c r="C6" s="6">
        <v>3</v>
      </c>
      <c r="D6" s="6">
        <v>4</v>
      </c>
      <c r="E6" s="6">
        <v>5</v>
      </c>
    </row>
    <row r="7" spans="1:7" ht="23.45" customHeight="1">
      <c r="A7" s="2" t="s">
        <v>28</v>
      </c>
      <c r="B7" s="34">
        <f>SUM(C7:E7)</f>
        <v>14705</v>
      </c>
      <c r="C7" s="35">
        <v>10022</v>
      </c>
      <c r="D7" s="34"/>
      <c r="E7" s="34">
        <v>4683</v>
      </c>
    </row>
    <row r="8" spans="1:7" ht="15.75" hidden="1">
      <c r="A8" s="5" t="s">
        <v>1</v>
      </c>
      <c r="B8" s="34"/>
      <c r="C8" s="35"/>
      <c r="D8" s="34"/>
      <c r="E8" s="34"/>
    </row>
    <row r="9" spans="1:7" ht="15.75" hidden="1">
      <c r="A9" s="5" t="s">
        <v>2</v>
      </c>
      <c r="B9" s="34"/>
      <c r="C9" s="35"/>
      <c r="D9" s="34"/>
      <c r="E9" s="34"/>
    </row>
    <row r="10" spans="1:7" ht="15.75" hidden="1">
      <c r="A10" s="5" t="s">
        <v>17</v>
      </c>
      <c r="B10" s="34"/>
      <c r="C10" s="35"/>
      <c r="D10" s="34"/>
      <c r="E10" s="34"/>
    </row>
    <row r="11" spans="1:7" ht="15.75" hidden="1">
      <c r="A11" s="5" t="s">
        <v>3</v>
      </c>
      <c r="B11" s="34"/>
      <c r="C11" s="35"/>
      <c r="D11" s="34"/>
      <c r="E11" s="34"/>
    </row>
    <row r="12" spans="1:7" ht="15.75" hidden="1">
      <c r="A12" s="5" t="s">
        <v>4</v>
      </c>
      <c r="B12" s="34"/>
      <c r="C12" s="35"/>
      <c r="D12" s="34"/>
      <c r="E12" s="34"/>
    </row>
    <row r="13" spans="1:7" ht="15.75" hidden="1">
      <c r="A13" s="5" t="s">
        <v>5</v>
      </c>
      <c r="B13" s="34"/>
      <c r="C13" s="35"/>
      <c r="D13" s="34"/>
      <c r="E13" s="34"/>
    </row>
    <row r="14" spans="1:7" ht="22.9" customHeight="1">
      <c r="A14" s="2" t="s">
        <v>6</v>
      </c>
      <c r="B14" s="34">
        <f t="shared" ref="B14:B23" si="0">SUM(C14:E14)</f>
        <v>3965</v>
      </c>
      <c r="C14" s="35">
        <v>2024</v>
      </c>
      <c r="D14" s="34"/>
      <c r="E14" s="34">
        <v>1941</v>
      </c>
    </row>
    <row r="15" spans="1:7" ht="36.6" customHeight="1">
      <c r="A15" s="3" t="s">
        <v>8</v>
      </c>
      <c r="B15" s="34">
        <f t="shared" si="0"/>
        <v>15</v>
      </c>
      <c r="C15" s="35"/>
      <c r="D15" s="34"/>
      <c r="E15" s="34">
        <v>15</v>
      </c>
    </row>
    <row r="16" spans="1:7" ht="34.15" customHeight="1">
      <c r="A16" s="3" t="s">
        <v>9</v>
      </c>
      <c r="B16" s="34">
        <f t="shared" si="0"/>
        <v>420</v>
      </c>
      <c r="C16" s="35">
        <v>90</v>
      </c>
      <c r="D16" s="34"/>
      <c r="E16" s="34">
        <v>330</v>
      </c>
    </row>
    <row r="17" spans="1:7" ht="21" customHeight="1">
      <c r="A17" s="4" t="s">
        <v>10</v>
      </c>
      <c r="B17" s="34">
        <f t="shared" si="0"/>
        <v>6928</v>
      </c>
      <c r="C17" s="36"/>
      <c r="D17" s="37"/>
      <c r="E17" s="37">
        <v>6928</v>
      </c>
    </row>
    <row r="18" spans="1:7" ht="21" customHeight="1">
      <c r="A18" s="4" t="s">
        <v>11</v>
      </c>
      <c r="B18" s="34">
        <f t="shared" si="0"/>
        <v>827</v>
      </c>
      <c r="C18" s="36">
        <v>522</v>
      </c>
      <c r="D18" s="37"/>
      <c r="E18" s="37">
        <v>305</v>
      </c>
    </row>
    <row r="19" spans="1:7" ht="21" customHeight="1">
      <c r="A19" s="4" t="s">
        <v>12</v>
      </c>
      <c r="B19" s="34">
        <f t="shared" si="0"/>
        <v>58</v>
      </c>
      <c r="C19" s="36">
        <v>27</v>
      </c>
      <c r="D19" s="37"/>
      <c r="E19" s="37">
        <v>31</v>
      </c>
    </row>
    <row r="20" spans="1:7" ht="21" hidden="1" customHeight="1">
      <c r="A20" s="4" t="s">
        <v>13</v>
      </c>
      <c r="B20" s="34">
        <f t="shared" si="0"/>
        <v>0</v>
      </c>
      <c r="C20" s="36"/>
      <c r="D20" s="37"/>
      <c r="E20" s="37"/>
    </row>
    <row r="21" spans="1:7" ht="21" customHeight="1">
      <c r="A21" s="4" t="s">
        <v>14</v>
      </c>
      <c r="B21" s="34">
        <f t="shared" si="0"/>
        <v>95</v>
      </c>
      <c r="C21" s="36">
        <v>24</v>
      </c>
      <c r="D21" s="37"/>
      <c r="E21" s="37">
        <v>71</v>
      </c>
    </row>
    <row r="22" spans="1:7" ht="21" customHeight="1">
      <c r="A22" s="4" t="s">
        <v>15</v>
      </c>
      <c r="B22" s="34">
        <f t="shared" si="0"/>
        <v>1687</v>
      </c>
      <c r="C22" s="36"/>
      <c r="D22" s="37"/>
      <c r="E22" s="37">
        <v>1687</v>
      </c>
    </row>
    <row r="23" spans="1:7" ht="21" customHeight="1">
      <c r="A23" s="4" t="s">
        <v>16</v>
      </c>
      <c r="B23" s="34">
        <f t="shared" si="0"/>
        <v>2195</v>
      </c>
      <c r="C23" s="36">
        <v>668</v>
      </c>
      <c r="D23" s="37"/>
      <c r="E23" s="37">
        <v>1527</v>
      </c>
      <c r="F23" s="13"/>
      <c r="G23" s="13"/>
    </row>
    <row r="24" spans="1:7" ht="21" hidden="1" customHeight="1">
      <c r="A24" s="48" t="s">
        <v>40</v>
      </c>
      <c r="B24" s="49">
        <v>350</v>
      </c>
      <c r="C24" s="36"/>
      <c r="D24" s="37"/>
      <c r="E24" s="37"/>
      <c r="F24" s="13"/>
      <c r="G24" s="13"/>
    </row>
    <row r="25" spans="1:7" ht="21" hidden="1" customHeight="1">
      <c r="A25" s="48" t="s">
        <v>42</v>
      </c>
      <c r="B25" s="49">
        <v>1232</v>
      </c>
      <c r="C25" s="36"/>
      <c r="D25" s="37"/>
      <c r="E25" s="37"/>
      <c r="F25" s="13"/>
      <c r="G25" s="13"/>
    </row>
    <row r="26" spans="1:7" ht="21" hidden="1" customHeight="1">
      <c r="A26" s="48" t="s">
        <v>41</v>
      </c>
      <c r="B26" s="49">
        <v>10000</v>
      </c>
      <c r="C26" s="36"/>
      <c r="D26" s="37"/>
      <c r="E26" s="37"/>
      <c r="F26" s="13"/>
      <c r="G26" s="13"/>
    </row>
    <row r="27" spans="1:7" ht="15.75">
      <c r="A27" s="10" t="s">
        <v>19</v>
      </c>
      <c r="B27" s="38">
        <f>SUM(B7:B23)</f>
        <v>30895</v>
      </c>
      <c r="C27" s="47">
        <f>SUM(C7:C23)</f>
        <v>13377</v>
      </c>
      <c r="D27" s="38">
        <f>D7+D14+D15++D16+D17+D18+D19+D20+D21+D22+D26</f>
        <v>0</v>
      </c>
      <c r="E27" s="47">
        <f>SUM(E7:E24)</f>
        <v>17518</v>
      </c>
    </row>
    <row r="28" spans="1:7" ht="26.45" customHeight="1">
      <c r="A28" s="3" t="s">
        <v>39</v>
      </c>
      <c r="B28" s="40">
        <v>7627</v>
      </c>
      <c r="C28" s="54">
        <v>7627</v>
      </c>
      <c r="D28" s="40"/>
      <c r="E28" s="40"/>
    </row>
    <row r="29" spans="1:7" ht="15.75">
      <c r="A29" s="10" t="s">
        <v>21</v>
      </c>
      <c r="B29" s="38">
        <f>B27-B28</f>
        <v>23268</v>
      </c>
      <c r="C29" s="47">
        <f>C27-C28</f>
        <v>5750</v>
      </c>
      <c r="D29" s="38">
        <f>D27-D28</f>
        <v>0</v>
      </c>
      <c r="E29" s="38">
        <f>E27-E28</f>
        <v>17518</v>
      </c>
    </row>
    <row r="30" spans="1:7" ht="15.75">
      <c r="A30" s="7" t="s">
        <v>22</v>
      </c>
      <c r="B30" s="15"/>
      <c r="C30" s="55"/>
      <c r="D30" s="15"/>
      <c r="E30" s="15"/>
    </row>
    <row r="31" spans="1:7" ht="30.6" customHeight="1">
      <c r="A31" s="9" t="s">
        <v>23</v>
      </c>
      <c r="B31" s="32">
        <f>B29*B30+B29</f>
        <v>23268</v>
      </c>
      <c r="C31" s="46">
        <f>C29*C30+C29</f>
        <v>5750</v>
      </c>
      <c r="D31" s="32"/>
      <c r="E31" s="32">
        <f>E29*E30+E29</f>
        <v>17518</v>
      </c>
    </row>
    <row r="32" spans="1:7" ht="16.149999999999999" customHeight="1">
      <c r="A32" s="7" t="s">
        <v>18</v>
      </c>
      <c r="B32" s="42">
        <v>37800</v>
      </c>
      <c r="C32" s="56">
        <v>37800</v>
      </c>
      <c r="D32" s="42"/>
      <c r="E32" s="42">
        <v>37800</v>
      </c>
    </row>
    <row r="33" spans="1:7" ht="16.149999999999999" hidden="1" customHeight="1">
      <c r="A33" s="8" t="s">
        <v>29</v>
      </c>
      <c r="B33" s="17">
        <f>SUM(B31/B32)*1000</f>
        <v>615.55555555555554</v>
      </c>
      <c r="C33" s="53">
        <f t="shared" ref="C33:E33" si="1">SUM(C31/C32)*1000</f>
        <v>152.11640211640213</v>
      </c>
      <c r="D33" s="53" t="e">
        <f t="shared" si="1"/>
        <v>#DIV/0!</v>
      </c>
      <c r="E33" s="53">
        <f t="shared" si="1"/>
        <v>463.43915343915342</v>
      </c>
    </row>
    <row r="34" spans="1:7" ht="16.149999999999999" customHeight="1">
      <c r="A34" s="8" t="s">
        <v>24</v>
      </c>
      <c r="B34" s="19">
        <v>20.6</v>
      </c>
      <c r="C34" s="57">
        <v>20.6</v>
      </c>
      <c r="D34" s="16"/>
      <c r="E34" s="16">
        <v>20.6</v>
      </c>
    </row>
    <row r="35" spans="1:7" ht="31.9" customHeight="1">
      <c r="A35" s="9" t="s">
        <v>35</v>
      </c>
      <c r="B35" s="45">
        <f>SUM(B31/B32*B34)*1000</f>
        <v>12680.444444444445</v>
      </c>
      <c r="C35" s="45">
        <f>SUM(C31/C32*C34)*1000</f>
        <v>3133.5978835978835</v>
      </c>
      <c r="D35" s="32"/>
      <c r="E35" s="45">
        <f>SUM(E31/E32*E34)*1000</f>
        <v>9546.8465608465613</v>
      </c>
    </row>
    <row r="36" spans="1:7" ht="15.75" hidden="1">
      <c r="A36" s="14">
        <v>0.05</v>
      </c>
      <c r="B36" s="34">
        <f>SUM(C36+E36)</f>
        <v>638.34232804232806</v>
      </c>
      <c r="C36" s="35">
        <v>161</v>
      </c>
      <c r="D36" s="34"/>
      <c r="E36" s="34">
        <f>E35*A36</f>
        <v>477.34232804232806</v>
      </c>
    </row>
    <row r="37" spans="1:7" ht="15.75" hidden="1">
      <c r="A37" s="14">
        <v>0.1</v>
      </c>
      <c r="B37" s="34">
        <f>B35*A37</f>
        <v>1268.0444444444447</v>
      </c>
      <c r="C37" s="35">
        <f>C35*A37</f>
        <v>313.35978835978835</v>
      </c>
      <c r="D37" s="34"/>
      <c r="E37" s="34">
        <f>E35*A37</f>
        <v>954.68465608465613</v>
      </c>
    </row>
    <row r="38" spans="1:7" ht="15.75" hidden="1">
      <c r="A38" s="14">
        <v>0.2</v>
      </c>
      <c r="B38" s="34">
        <f>B35*A38</f>
        <v>2536.0888888888894</v>
      </c>
      <c r="C38" s="35">
        <f>C35*A38</f>
        <v>626.71957671957671</v>
      </c>
      <c r="D38" s="34"/>
      <c r="E38" s="34">
        <f>E35*A38</f>
        <v>1909.3693121693123</v>
      </c>
    </row>
    <row r="39" spans="1:7" ht="15.75" hidden="1">
      <c r="A39" s="14">
        <v>0.5</v>
      </c>
      <c r="B39" s="34">
        <f>B35*A39</f>
        <v>6340.2222222222226</v>
      </c>
      <c r="C39" s="35">
        <f>C35*A39</f>
        <v>1566.7989417989418</v>
      </c>
      <c r="D39" s="44"/>
      <c r="E39" s="34">
        <f>E35*A39</f>
        <v>4773.4232804232806</v>
      </c>
    </row>
    <row r="40" spans="1:7" ht="15.75" hidden="1">
      <c r="A40" s="14">
        <v>0.8</v>
      </c>
      <c r="B40" s="34">
        <f>B35*A40</f>
        <v>10144.355555555558</v>
      </c>
      <c r="C40" s="35">
        <f>C35*A40</f>
        <v>2506.8783068783068</v>
      </c>
      <c r="D40" s="34"/>
      <c r="E40" s="34">
        <f>E35*A40</f>
        <v>7637.477248677249</v>
      </c>
    </row>
    <row r="41" spans="1:7" ht="15.75" hidden="1">
      <c r="A41" s="14">
        <v>0.9</v>
      </c>
      <c r="B41" s="34">
        <f>B35*A41</f>
        <v>11412.400000000001</v>
      </c>
      <c r="C41" s="35">
        <f>C35*A41</f>
        <v>2820.2380952380954</v>
      </c>
      <c r="D41" s="34"/>
      <c r="E41" s="34">
        <v>8492</v>
      </c>
    </row>
    <row r="42" spans="1:7" ht="15.75" hidden="1">
      <c r="A42" s="14">
        <v>0.95</v>
      </c>
      <c r="B42" s="34">
        <f>SUM(C42+E42)</f>
        <v>12119.504232804233</v>
      </c>
      <c r="C42" s="35">
        <v>3050</v>
      </c>
      <c r="D42" s="34"/>
      <c r="E42" s="34">
        <f>E35*A42</f>
        <v>9069.5042328042327</v>
      </c>
    </row>
    <row r="43" spans="1:7" s="21" customFormat="1" ht="16.5" customHeight="1">
      <c r="A43" s="50">
        <v>1.04</v>
      </c>
      <c r="B43" s="52">
        <f>SUM(C43:E43)</f>
        <v>13187.662222222221</v>
      </c>
      <c r="C43" s="51">
        <f>SUM(C35*A43)</f>
        <v>3258.9417989417989</v>
      </c>
      <c r="D43" s="20"/>
      <c r="E43" s="51">
        <f>SUM(E35*A43)</f>
        <v>9928.7204232804233</v>
      </c>
      <c r="F43" s="20"/>
      <c r="G43" s="20"/>
    </row>
    <row r="44" spans="1:7" s="21" customFormat="1" ht="3.75" customHeight="1">
      <c r="A44" s="20"/>
      <c r="B44" s="22"/>
      <c r="C44" s="20"/>
      <c r="D44" s="20"/>
      <c r="E44" s="20"/>
      <c r="F44" s="20"/>
      <c r="G44" s="20"/>
    </row>
    <row r="45" spans="1:7" s="21" customFormat="1" ht="16.5" customHeight="1">
      <c r="A45" s="58">
        <v>0.2</v>
      </c>
      <c r="B45" s="52">
        <f>SUM(B43*A45)</f>
        <v>2637.5324444444445</v>
      </c>
      <c r="C45" s="59">
        <f>SUM(C43*A45)</f>
        <v>651.7883597883598</v>
      </c>
      <c r="D45" s="60"/>
      <c r="E45" s="59">
        <f>SUM(E43*A45)</f>
        <v>1985.7440846560849</v>
      </c>
      <c r="F45" s="20"/>
      <c r="G45" s="20"/>
    </row>
  </sheetData>
  <mergeCells count="3">
    <mergeCell ref="A1:E1"/>
    <mergeCell ref="A2:E2"/>
    <mergeCell ref="A3:E3"/>
  </mergeCells>
  <pageMargins left="1.0629921259842521" right="0.43307086614173229" top="0.51181102362204722" bottom="0.47244094488188981" header="0.27559055118110237" footer="0.23622047244094491"/>
  <pageSetup paperSize="9"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Абрамкина</vt:lpstr>
      <vt:lpstr>Бочаева</vt:lpstr>
      <vt:lpstr>Благинин</vt:lpstr>
      <vt:lpstr>Воль</vt:lpstr>
      <vt:lpstr>Тяпкин</vt:lpstr>
      <vt:lpstr>Гулевич</vt:lpstr>
      <vt:lpstr>Уменьшение расходов</vt:lpstr>
      <vt:lpstr>Уменьшение расходов (2)</vt:lpstr>
      <vt:lpstr>Абрамкина!Область_печати</vt:lpstr>
      <vt:lpstr>Благинин!Область_печати</vt:lpstr>
      <vt:lpstr>Бочаева!Область_печати</vt:lpstr>
      <vt:lpstr>Воль!Область_печати</vt:lpstr>
      <vt:lpstr>Гулевич!Область_печати</vt:lpstr>
      <vt:lpstr>Тяпкин!Область_печати</vt:lpstr>
      <vt:lpstr>'Уменьшение расходов'!Область_печати</vt:lpstr>
      <vt:lpstr>'Уменьшение расходов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2019-10-18T08:48:18Z</dcterms:modified>
</cp:coreProperties>
</file>